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n\Downloads\"/>
    </mc:Choice>
  </mc:AlternateContent>
  <bookViews>
    <workbookView xWindow="-120" yWindow="-120" windowWidth="20730" windowHeight="11160"/>
  </bookViews>
  <sheets>
    <sheet name="Takeoff" sheetId="1" r:id="rId1"/>
    <sheet name="Sheet2" sheetId="2" state="hidden" r:id="rId2"/>
  </sheets>
  <definedNames>
    <definedName name="_xlnm.Print_Area" localSheetId="0">Takeoff!$A$2:$G$372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01" i="1" l="1"/>
  <c r="G302" i="1"/>
  <c r="G303" i="1"/>
  <c r="G304" i="1"/>
  <c r="G305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D42" i="1" l="1"/>
  <c r="G70" i="1"/>
  <c r="G73" i="1"/>
  <c r="G72" i="1"/>
  <c r="G69" i="1"/>
  <c r="G36" i="1" l="1"/>
  <c r="G90" i="1"/>
  <c r="G168" i="1"/>
  <c r="G167" i="1"/>
  <c r="G166" i="1"/>
  <c r="G254" i="1"/>
  <c r="G112" i="1"/>
  <c r="G119" i="1" l="1"/>
  <c r="G42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D21" i="1"/>
  <c r="G21" i="1" s="1"/>
  <c r="G40" i="1"/>
  <c r="G39" i="1"/>
  <c r="G38" i="1"/>
  <c r="G37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0" i="1"/>
  <c r="G19" i="1"/>
  <c r="G18" i="1"/>
  <c r="G16" i="1"/>
  <c r="G15" i="1"/>
  <c r="G17" i="1"/>
  <c r="G88" i="1"/>
  <c r="G102" i="1"/>
  <c r="G101" i="1"/>
  <c r="G100" i="1"/>
  <c r="G99" i="1"/>
  <c r="G98" i="1"/>
  <c r="G97" i="1"/>
  <c r="G96" i="1"/>
  <c r="G95" i="1"/>
  <c r="G94" i="1"/>
  <c r="G93" i="1"/>
  <c r="G118" i="1"/>
  <c r="G117" i="1"/>
  <c r="G116" i="1"/>
  <c r="G115" i="1"/>
  <c r="G114" i="1"/>
  <c r="G113" i="1"/>
  <c r="G111" i="1"/>
  <c r="G110" i="1"/>
  <c r="G109" i="1"/>
  <c r="G108" i="1"/>
  <c r="G107" i="1"/>
  <c r="G106" i="1"/>
  <c r="G105" i="1"/>
  <c r="G104" i="1"/>
  <c r="G121" i="1"/>
  <c r="G125" i="1"/>
  <c r="G124" i="1"/>
  <c r="G123" i="1"/>
  <c r="G122" i="1"/>
  <c r="G201" i="1"/>
  <c r="G200" i="1"/>
  <c r="G199" i="1"/>
  <c r="G198" i="1"/>
  <c r="D177" i="1"/>
  <c r="G177" i="1" s="1"/>
  <c r="D176" i="1"/>
  <c r="G176" i="1" s="1"/>
  <c r="D175" i="1"/>
  <c r="G175" i="1" s="1"/>
  <c r="D174" i="1"/>
  <c r="G174" i="1" s="1"/>
  <c r="D173" i="1"/>
  <c r="G173" i="1" s="1"/>
  <c r="D172" i="1"/>
  <c r="G172" i="1" s="1"/>
  <c r="D171" i="1"/>
  <c r="D170" i="1"/>
  <c r="G170" i="1" s="1"/>
  <c r="D161" i="1"/>
  <c r="G161" i="1" s="1"/>
  <c r="D162" i="1"/>
  <c r="G162" i="1" s="1"/>
  <c r="D163" i="1"/>
  <c r="G163" i="1" s="1"/>
  <c r="D164" i="1"/>
  <c r="G164" i="1" s="1"/>
  <c r="D156" i="1"/>
  <c r="G156" i="1" s="1"/>
  <c r="D157" i="1"/>
  <c r="G157" i="1" s="1"/>
  <c r="D158" i="1"/>
  <c r="G158" i="1" s="1"/>
  <c r="D159" i="1"/>
  <c r="G159" i="1" s="1"/>
  <c r="D155" i="1"/>
  <c r="G155" i="1" s="1"/>
  <c r="D149" i="1"/>
  <c r="G149" i="1" s="1"/>
  <c r="D151" i="1"/>
  <c r="G151" i="1" s="1"/>
  <c r="D150" i="1"/>
  <c r="G150" i="1" s="1"/>
  <c r="D153" i="1"/>
  <c r="G153" i="1" s="1"/>
  <c r="D152" i="1"/>
  <c r="G152" i="1" s="1"/>
  <c r="D147" i="1"/>
  <c r="G147" i="1" s="1"/>
  <c r="D146" i="1"/>
  <c r="G146" i="1" s="1"/>
  <c r="D144" i="1"/>
  <c r="G144" i="1" s="1"/>
  <c r="D145" i="1"/>
  <c r="G145" i="1" s="1"/>
  <c r="D143" i="1"/>
  <c r="G143" i="1" s="1"/>
  <c r="D141" i="1"/>
  <c r="D140" i="1"/>
  <c r="D139" i="1"/>
  <c r="D137" i="1"/>
  <c r="D138" i="1"/>
  <c r="D133" i="1"/>
  <c r="G133" i="1" s="1"/>
  <c r="D134" i="1"/>
  <c r="G134" i="1" s="1"/>
  <c r="G137" i="1"/>
  <c r="D135" i="1"/>
  <c r="G135" i="1" s="1"/>
  <c r="G196" i="1"/>
  <c r="G195" i="1"/>
  <c r="G194" i="1"/>
  <c r="G193" i="1"/>
  <c r="G191" i="1"/>
  <c r="G189" i="1"/>
  <c r="G187" i="1"/>
  <c r="G186" i="1"/>
  <c r="G184" i="1"/>
  <c r="G183" i="1"/>
  <c r="G182" i="1"/>
  <c r="G181" i="1"/>
  <c r="G180" i="1"/>
  <c r="G179" i="1"/>
  <c r="G171" i="1"/>
  <c r="G142" i="1"/>
  <c r="G130" i="1"/>
  <c r="G129" i="1"/>
  <c r="G128" i="1"/>
  <c r="F216" i="1"/>
  <c r="G216" i="1" s="1"/>
  <c r="G222" i="1"/>
  <c r="G220" i="1"/>
  <c r="G219" i="1"/>
  <c r="G218" i="1"/>
  <c r="G217" i="1"/>
  <c r="G215" i="1"/>
  <c r="G214" i="1"/>
  <c r="G213" i="1"/>
  <c r="G212" i="1"/>
  <c r="G210" i="1"/>
  <c r="G209" i="1"/>
  <c r="G208" i="1"/>
  <c r="G207" i="1"/>
  <c r="G206" i="1"/>
  <c r="G205" i="1"/>
  <c r="G204" i="1"/>
  <c r="G203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344" i="1"/>
  <c r="G345" i="1"/>
  <c r="G346" i="1"/>
  <c r="G347" i="1"/>
  <c r="G138" i="1" l="1"/>
  <c r="G140" i="1"/>
  <c r="G141" i="1"/>
  <c r="G139" i="1"/>
  <c r="G362" i="1"/>
  <c r="G353" i="1"/>
  <c r="D190" i="1"/>
  <c r="G190" i="1" s="1"/>
  <c r="D86" i="1" l="1"/>
  <c r="G86" i="1" s="1"/>
  <c r="D82" i="1"/>
  <c r="G82" i="1" s="1"/>
  <c r="D80" i="1"/>
  <c r="G80" i="1" s="1"/>
  <c r="D85" i="1"/>
  <c r="G85" i="1" s="1"/>
  <c r="D84" i="1"/>
  <c r="G84" i="1" s="1"/>
  <c r="D78" i="1"/>
  <c r="G78" i="1" s="1"/>
  <c r="D77" i="1"/>
  <c r="G77" i="1" s="1"/>
  <c r="D75" i="1"/>
  <c r="G75" i="1" s="1"/>
  <c r="G76" i="1"/>
  <c r="G300" i="1" l="1"/>
  <c r="G361" i="1"/>
  <c r="G360" i="1"/>
  <c r="G359" i="1"/>
  <c r="G358" i="1"/>
  <c r="G357" i="1"/>
  <c r="G356" i="1"/>
  <c r="G355" i="1"/>
  <c r="G354" i="1"/>
  <c r="G352" i="1"/>
  <c r="G351" i="1"/>
  <c r="G350" i="1"/>
  <c r="G349" i="1"/>
  <c r="G348" i="1"/>
  <c r="G343" i="1" l="1"/>
  <c r="G342" i="1"/>
  <c r="G341" i="1"/>
  <c r="G299" i="1" l="1"/>
  <c r="G32" i="2" l="1"/>
  <c r="G31" i="2"/>
  <c r="G28" i="2"/>
  <c r="G27" i="2"/>
  <c r="G22" i="2"/>
  <c r="G21" i="2"/>
  <c r="G20" i="2"/>
  <c r="G19" i="2"/>
  <c r="G15" i="2"/>
  <c r="G14" i="2"/>
  <c r="G13" i="2"/>
  <c r="G12" i="2"/>
  <c r="G11" i="2"/>
  <c r="G8" i="2"/>
  <c r="G7" i="2"/>
  <c r="G4" i="2"/>
  <c r="G3" i="2"/>
</calcChain>
</file>

<file path=xl/sharedStrings.xml><?xml version="1.0" encoding="utf-8"?>
<sst xmlns="http://schemas.openxmlformats.org/spreadsheetml/2006/main" count="703" uniqueCount="355">
  <si>
    <t>Description</t>
  </si>
  <si>
    <t>Unit</t>
  </si>
  <si>
    <t>Amount</t>
  </si>
  <si>
    <t>Overhead and Profit</t>
  </si>
  <si>
    <t>Total Amount</t>
  </si>
  <si>
    <t xml:space="preserve">Quantity </t>
  </si>
  <si>
    <t>Drawing no.</t>
  </si>
  <si>
    <t xml:space="preserve">Excavation </t>
  </si>
  <si>
    <t>S.no</t>
  </si>
  <si>
    <t xml:space="preserve">Description </t>
  </si>
  <si>
    <t>L</t>
  </si>
  <si>
    <t>B</t>
  </si>
  <si>
    <t>D</t>
  </si>
  <si>
    <t>Qty</t>
  </si>
  <si>
    <t>Side Walk</t>
  </si>
  <si>
    <t>Exa</t>
  </si>
  <si>
    <t>Conc</t>
  </si>
  <si>
    <t>6" Concrete Curb</t>
  </si>
  <si>
    <t>New Full Depth Pavement</t>
  </si>
  <si>
    <t>12" Sub grade</t>
  </si>
  <si>
    <t>3"Asphaltic Base course</t>
  </si>
  <si>
    <t>2" Asphaltic Binder Course</t>
  </si>
  <si>
    <t>2" Asphaltic top Course</t>
  </si>
  <si>
    <t>Tack Coat</t>
  </si>
  <si>
    <t>Pavement -Overlay</t>
  </si>
  <si>
    <t>Bollards</t>
  </si>
  <si>
    <t>Concrete -</t>
  </si>
  <si>
    <t>Insurance</t>
  </si>
  <si>
    <t>Unit Rate</t>
  </si>
  <si>
    <t xml:space="preserve">Concrete </t>
  </si>
  <si>
    <t xml:space="preserve">(4'-0"x1'-4") Reinf. 6-#6 Long Direction T&amp;B #5@12" Short </t>
  </si>
  <si>
    <t>EA</t>
  </si>
  <si>
    <t xml:space="preserve">Wall Footing </t>
  </si>
  <si>
    <t>CY</t>
  </si>
  <si>
    <t xml:space="preserve">Curved Wall Footing </t>
  </si>
  <si>
    <t xml:space="preserve">Pedestal </t>
  </si>
  <si>
    <t xml:space="preserve">(1'-6"x1'-6") Conc. Pedestal </t>
  </si>
  <si>
    <t xml:space="preserve">(2'-0"x3'-0") Conc. Pedestal </t>
  </si>
  <si>
    <t xml:space="preserve">(1'-8"x1'-8") Conc. Pedestal </t>
  </si>
  <si>
    <t xml:space="preserve">Slab </t>
  </si>
  <si>
    <t>SF</t>
  </si>
  <si>
    <t>LF</t>
  </si>
  <si>
    <t xml:space="preserve">Roof Plan </t>
  </si>
  <si>
    <t>3/4" Hot Water</t>
  </si>
  <si>
    <t xml:space="preserve">4" Vent Pipe </t>
  </si>
  <si>
    <t>1 1/2" Cold Water</t>
  </si>
  <si>
    <t>3/4" Cold Water</t>
  </si>
  <si>
    <t>1/2" Cold Water</t>
  </si>
  <si>
    <t xml:space="preserve">1 1/2 Vent Pipe </t>
  </si>
  <si>
    <t>2 Vent Pipe Pipe</t>
  </si>
  <si>
    <t xml:space="preserve">3" Storm Drain Leader </t>
  </si>
  <si>
    <t xml:space="preserve">2" Storm Drain Leader </t>
  </si>
  <si>
    <t>Drain Leader Nozzle</t>
  </si>
  <si>
    <t>4" Storm Drain Pipe</t>
  </si>
  <si>
    <t>4" Storm Drain Leader</t>
  </si>
  <si>
    <t xml:space="preserve">Floor Drain </t>
  </si>
  <si>
    <t>Ball Valve</t>
  </si>
  <si>
    <t>Water Closet</t>
  </si>
  <si>
    <t xml:space="preserve">Service Sink </t>
  </si>
  <si>
    <t>Water Heater</t>
  </si>
  <si>
    <t xml:space="preserve">Lavatory </t>
  </si>
  <si>
    <t xml:space="preserve">Floor Cleanout </t>
  </si>
  <si>
    <t xml:space="preserve">Electric Water Cooler </t>
  </si>
  <si>
    <t xml:space="preserve">Supply Box </t>
  </si>
  <si>
    <t xml:space="preserve">Ground Cleanout </t>
  </si>
  <si>
    <t xml:space="preserve">Sink </t>
  </si>
  <si>
    <t>Plumbing</t>
  </si>
  <si>
    <t xml:space="preserve">Roof Drain </t>
  </si>
  <si>
    <t xml:space="preserve">Overflow Drain </t>
  </si>
  <si>
    <t>Duct Static Pressure Sensor</t>
  </si>
  <si>
    <t>Thermostat</t>
  </si>
  <si>
    <t>10 Dia Duct</t>
  </si>
  <si>
    <t>6" Dia Flexible Duct</t>
  </si>
  <si>
    <t>8" Dia Duct</t>
  </si>
  <si>
    <t>10" Dia Flexible Pipe</t>
  </si>
  <si>
    <t>18"x12" Duct</t>
  </si>
  <si>
    <t>10"x12" Duct</t>
  </si>
  <si>
    <t>8"x12" Duct</t>
  </si>
  <si>
    <t>14"x12" Duct</t>
  </si>
  <si>
    <t>16"x12" Duct</t>
  </si>
  <si>
    <t>12"x10" Duct</t>
  </si>
  <si>
    <t>25"x14" Duct</t>
  </si>
  <si>
    <t>36"x12" Duct</t>
  </si>
  <si>
    <t>14"x12" Return Air Opening</t>
  </si>
  <si>
    <t>Return Diffuser</t>
  </si>
  <si>
    <t>15.KW Electric Ceiling Heater</t>
  </si>
  <si>
    <t>14"x10" Return Air</t>
  </si>
  <si>
    <t>10"x10" Exhaust Duct</t>
  </si>
  <si>
    <t>Duct Mounted Smoke Detector</t>
  </si>
  <si>
    <t>20"x18" Supply Duct</t>
  </si>
  <si>
    <t>6"x6" Supply Diffuser</t>
  </si>
  <si>
    <t>Mechanical</t>
  </si>
  <si>
    <t>Supply Diffuser 245 CFM</t>
  </si>
  <si>
    <t>Supply Diffuser 250 CFM</t>
  </si>
  <si>
    <t>Supply Diffuser 300 CFM</t>
  </si>
  <si>
    <t>Supply Diffuser 180 CFM</t>
  </si>
  <si>
    <t>Supply Diffuser 40 CFM</t>
  </si>
  <si>
    <t>Supply Diffuser 110 CFM</t>
  </si>
  <si>
    <t>Supply Diffuser 70 CFM</t>
  </si>
  <si>
    <t>Supply Diffuser 150 CFM</t>
  </si>
  <si>
    <t>Supply Diffuser 220 CFM</t>
  </si>
  <si>
    <t>Supply Diffuser 225 CFM</t>
  </si>
  <si>
    <t>Supply Diffuser 200 CFM</t>
  </si>
  <si>
    <t>Supply Diffuser 230 CFM</t>
  </si>
  <si>
    <t>Supply Diffuser 30 CFM</t>
  </si>
  <si>
    <t xml:space="preserve">120 Wall Recessed W/ Furn. W/ Fixt. </t>
  </si>
  <si>
    <t xml:space="preserve">120 Under Cabinet LED -Incl W/ 740 Lumens </t>
  </si>
  <si>
    <t xml:space="preserve">208 V Pole Mounted W/ LED Incl W/ 12575 Lumens </t>
  </si>
  <si>
    <t xml:space="preserve">120 Wall Sconce LED Incl -W/ 2181 Lumens </t>
  </si>
  <si>
    <t xml:space="preserve">120 Stanchion Slip Fitter LED Included 7715 Lumens </t>
  </si>
  <si>
    <t xml:space="preserve">120 V Ceiling Semi Recessed LED - Incl W/ 705x 4 Lumens </t>
  </si>
  <si>
    <t xml:space="preserve">120 Ceiling Recessed LED Incl- W/ 3367 Lumen </t>
  </si>
  <si>
    <t xml:space="preserve">120 Ceiling Recessed LED Incl- W/ 3367 Lumen EM </t>
  </si>
  <si>
    <t>120 Ceiling Recessed LED Incl W/ Fixt. 1500 Lumen</t>
  </si>
  <si>
    <t>120 Ceiling Recessed LED Incl W/ Fixt. 1500 Lumen EM</t>
  </si>
  <si>
    <t>Electrical</t>
  </si>
  <si>
    <t>Suspended Ceiling Ceiling</t>
  </si>
  <si>
    <t>Gypsum Board Ceiling</t>
  </si>
  <si>
    <t xml:space="preserve">1" EIFS Soffit Over Fiberglass Gypsum Board </t>
  </si>
  <si>
    <t xml:space="preserve">5/8" Gypsum Board Soffit </t>
  </si>
  <si>
    <t xml:space="preserve">Floor </t>
  </si>
  <si>
    <t>Base</t>
  </si>
  <si>
    <t>Paint</t>
  </si>
  <si>
    <t>Carpet Floor (CR-1)</t>
  </si>
  <si>
    <t>Carpet Floor (CR-2)</t>
  </si>
  <si>
    <t>Carpet Floor (CR-4)</t>
  </si>
  <si>
    <t>Ceramic Tile (CT-1)</t>
  </si>
  <si>
    <t>Satin Base (ST-1)</t>
  </si>
  <si>
    <t>Wall Paint (PT1, PT2)</t>
  </si>
  <si>
    <t>Wall Paint (PT3)</t>
  </si>
  <si>
    <t xml:space="preserve">Ceiling </t>
  </si>
  <si>
    <t xml:space="preserve">Gas Meter </t>
  </si>
  <si>
    <t xml:space="preserve">ATM Unit </t>
  </si>
  <si>
    <t>4" Pipe Concrete Filled Bollard (2'-6" H)</t>
  </si>
  <si>
    <t xml:space="preserve">Single Plywood </t>
  </si>
  <si>
    <t xml:space="preserve">1" Rigid Insulation </t>
  </si>
  <si>
    <t xml:space="preserve">Membrane Roofing </t>
  </si>
  <si>
    <t xml:space="preserve">Flat Metal Deck </t>
  </si>
  <si>
    <t xml:space="preserve">Door </t>
  </si>
  <si>
    <t xml:space="preserve">(3'-0"x7'-0") Aluminum Door &amp; Aluminum Frame </t>
  </si>
  <si>
    <t xml:space="preserve">(3'-0"x7'-0") Wood Door &amp; Wood Frame </t>
  </si>
  <si>
    <t xml:space="preserve">(3'-0"x7'-0") Wood Door &amp; Hollow Metal Frame </t>
  </si>
  <si>
    <t>Top &amp; Bottom Plate</t>
  </si>
  <si>
    <t>Wall Type 2</t>
  </si>
  <si>
    <t xml:space="preserve">3 5/8" Metal Stud @24" </t>
  </si>
  <si>
    <t xml:space="preserve">Sealant </t>
  </si>
  <si>
    <t>Wall Type 5</t>
  </si>
  <si>
    <t>Wall Type 3</t>
  </si>
  <si>
    <t xml:space="preserve">Plumbing Fixture </t>
  </si>
  <si>
    <t xml:space="preserve">Soap Dispenser </t>
  </si>
  <si>
    <t xml:space="preserve">36" Grab Bar </t>
  </si>
  <si>
    <t xml:space="preserve">42" Grab Bar </t>
  </si>
  <si>
    <t xml:space="preserve">18" Grab Bar Double Roll Toilet Paper Dispenser </t>
  </si>
  <si>
    <t>Napkin Disposal</t>
  </si>
  <si>
    <t xml:space="preserve">Paper Towel Dispenser </t>
  </si>
  <si>
    <t xml:space="preserve">Robe Hook Centered On Door 48" </t>
  </si>
  <si>
    <t>Hospitality Station</t>
  </si>
  <si>
    <t xml:space="preserve">Janitor Sink </t>
  </si>
  <si>
    <t xml:space="preserve">Automatic Paper Towel Dispenser </t>
  </si>
  <si>
    <t>Shred IT Box</t>
  </si>
  <si>
    <t>Electrical Wall Heater</t>
  </si>
  <si>
    <t>Wall Type 1a</t>
  </si>
  <si>
    <t>Wall Type 4</t>
  </si>
  <si>
    <t>Wall Type 6</t>
  </si>
  <si>
    <t xml:space="preserve">3 5/8 " Sound Partition </t>
  </si>
  <si>
    <t xml:space="preserve">6" Sound Partition </t>
  </si>
  <si>
    <t>Curb &amp; Gutter</t>
  </si>
  <si>
    <t xml:space="preserve">Asphalt Paving </t>
  </si>
  <si>
    <t>Sidewalk &amp; Ramp To Public</t>
  </si>
  <si>
    <t>Top Soil Fill By Bank</t>
  </si>
  <si>
    <t>Storm Sewer Pipe</t>
  </si>
  <si>
    <t>Parking Sign</t>
  </si>
  <si>
    <t>High Occupancy Vehicle Sign</t>
  </si>
  <si>
    <t>Accessible Aisle Sign</t>
  </si>
  <si>
    <t>Wheel Stop</t>
  </si>
  <si>
    <t>Water Line</t>
  </si>
  <si>
    <t>Pavement Marking</t>
  </si>
  <si>
    <t>Concrete Pad</t>
  </si>
  <si>
    <t>Site Light</t>
  </si>
  <si>
    <t>4 1/2" Dia Underground Conduits</t>
  </si>
  <si>
    <t>Gas Line</t>
  </si>
  <si>
    <t xml:space="preserve">Site Walk </t>
  </si>
  <si>
    <t>Retaining Wall</t>
  </si>
  <si>
    <t xml:space="preserve">Stainless Steel Countertop </t>
  </si>
  <si>
    <t xml:space="preserve">Lower Cabinet </t>
  </si>
  <si>
    <t xml:space="preserve">Upper Cabinet </t>
  </si>
  <si>
    <t xml:space="preserve">Stone Cap </t>
  </si>
  <si>
    <t xml:space="preserve">Recycle Bin Enclosure </t>
  </si>
  <si>
    <t>120 V Ceiling Recessed W/ LED Incl W/ 750 Lumens -Emergency</t>
  </si>
  <si>
    <t xml:space="preserve">Grade Flood Light </t>
  </si>
  <si>
    <t xml:space="preserve">Motion Sensor </t>
  </si>
  <si>
    <t>Occupancy DT Sensor</t>
  </si>
  <si>
    <t xml:space="preserve">Corner OCC Sensor </t>
  </si>
  <si>
    <t>Acuity Control / Sensor Switch</t>
  </si>
  <si>
    <t>Low Voltage Ceiling Occupancy Sensor</t>
  </si>
  <si>
    <t>Relay/ Power Pack</t>
  </si>
  <si>
    <t>Interior Lighting Security Alarm Input Control</t>
  </si>
  <si>
    <t xml:space="preserve">Closure Scenario Relay </t>
  </si>
  <si>
    <t>Automatic Plug-Load Controlled Circuit To Relay</t>
  </si>
  <si>
    <t>Junction Box</t>
  </si>
  <si>
    <t>Relay Panel</t>
  </si>
  <si>
    <t>Duplex Receptacle</t>
  </si>
  <si>
    <t>Data/ Voip Outlet</t>
  </si>
  <si>
    <t>Double Duplex Receptacle</t>
  </si>
  <si>
    <t xml:space="preserve">Single Way Switch </t>
  </si>
  <si>
    <t xml:space="preserve">Disconnect Switch </t>
  </si>
  <si>
    <t xml:space="preserve">Alarm Lamp </t>
  </si>
  <si>
    <t>Security Alarm Door</t>
  </si>
  <si>
    <t xml:space="preserve">Motion Detector </t>
  </si>
  <si>
    <t xml:space="preserve">Video Camera </t>
  </si>
  <si>
    <t xml:space="preserve">Infrared Motion Detector </t>
  </si>
  <si>
    <t xml:space="preserve">Roof Hatch Door </t>
  </si>
  <si>
    <t xml:space="preserve">Automatic Teller Machine </t>
  </si>
  <si>
    <t xml:space="preserve">Video Camera In ATM Unit </t>
  </si>
  <si>
    <t xml:space="preserve">Deep Outlet Box </t>
  </si>
  <si>
    <t xml:space="preserve">Depp Flush Junction Box </t>
  </si>
  <si>
    <t xml:space="preserve">Single Device Switch </t>
  </si>
  <si>
    <t xml:space="preserve">Power Plan </t>
  </si>
  <si>
    <t xml:space="preserve">Photocell </t>
  </si>
  <si>
    <t xml:space="preserve">Transfer Fan </t>
  </si>
  <si>
    <t xml:space="preserve">Water Heater </t>
  </si>
  <si>
    <t xml:space="preserve">Equipment </t>
  </si>
  <si>
    <t xml:space="preserve">Refrigerator </t>
  </si>
  <si>
    <t xml:space="preserve">Opening </t>
  </si>
  <si>
    <t>Exterior Wall</t>
  </si>
  <si>
    <t xml:space="preserve">6" Metal Stud @16" </t>
  </si>
  <si>
    <t xml:space="preserve">R-19 Insulation </t>
  </si>
  <si>
    <t xml:space="preserve">1-1/2" Th. Cont. Rigid Insulation </t>
  </si>
  <si>
    <t xml:space="preserve">Air Barrier </t>
  </si>
  <si>
    <t>1/2" Fiberglass Gypsum Board Sheathing</t>
  </si>
  <si>
    <t xml:space="preserve">Exterior </t>
  </si>
  <si>
    <t>Brick Veneer</t>
  </si>
  <si>
    <t>208 V Pole Mounted W/ LED Incl W/ 23545 Lumens EM</t>
  </si>
  <si>
    <t xml:space="preserve">120 V Pendant 8 W LED 500 Lumen Sorra Retrofit </t>
  </si>
  <si>
    <t>Metal Coping</t>
  </si>
  <si>
    <t>Cul Tured Stone Veneer</t>
  </si>
  <si>
    <t>Finish</t>
  </si>
  <si>
    <t>HSS 5x5x5/16 W/12"x12"x3/4" Base Plate (1 EA)</t>
  </si>
  <si>
    <t>HSS 8x8x1/4 W/16"x16x1" Base Plate (2 EA)</t>
  </si>
  <si>
    <t>HSS 6x3x1/4 W/9"x9x3/4" Base Plate (8 EA)</t>
  </si>
  <si>
    <t>HSS 4x4x1/4 W/12"x12"x3/4" Base Plate (7 EA)</t>
  </si>
  <si>
    <t xml:space="preserve">Framing </t>
  </si>
  <si>
    <t xml:space="preserve">Metal Roof </t>
  </si>
  <si>
    <t>4" Sanitary Pipe</t>
  </si>
  <si>
    <t>3/4" Water Line</t>
  </si>
  <si>
    <t>Curb Gutter</t>
  </si>
  <si>
    <t>Sidewalk</t>
  </si>
  <si>
    <t xml:space="preserve">2" Water Line </t>
  </si>
  <si>
    <t xml:space="preserve">6" Water Line </t>
  </si>
  <si>
    <t xml:space="preserve">10" Water Line </t>
  </si>
  <si>
    <t>6" PVC Line</t>
  </si>
  <si>
    <t>8" PVC Line</t>
  </si>
  <si>
    <t>36" RCP</t>
  </si>
  <si>
    <t xml:space="preserve">Shopping Center </t>
  </si>
  <si>
    <t>6" Sanitary Pipe</t>
  </si>
  <si>
    <t xml:space="preserve">8" Sanitary Pipe </t>
  </si>
  <si>
    <t xml:space="preserve">Site Work </t>
  </si>
  <si>
    <t xml:space="preserve">Water Hammer Arrester </t>
  </si>
  <si>
    <t xml:space="preserve">Metal Lath On Water Proof barrier </t>
  </si>
  <si>
    <t xml:space="preserve">1/2" Fiberglass Gypsum Sheathing </t>
  </si>
  <si>
    <t>EiFS Finish</t>
  </si>
  <si>
    <t xml:space="preserve">Stair </t>
  </si>
  <si>
    <t xml:space="preserve">Concrete Stair </t>
  </si>
  <si>
    <t>LOC</t>
  </si>
  <si>
    <t>8" HDPE (High-Density Polyethylene Pipe)</t>
  </si>
  <si>
    <t>10" HDPE (High-Density Polyethylene Pipe)</t>
  </si>
  <si>
    <t>12" HDPE (High-Density Polyethylene Pipe)</t>
  </si>
  <si>
    <t>15" HDPE (High-Density Polyethylene Pipe)</t>
  </si>
  <si>
    <t>18" HDPE (High-Density Polyethylene Pipe)</t>
  </si>
  <si>
    <t>24" HDPE (High-Density Polyethylene Pipe)</t>
  </si>
  <si>
    <t>4.5" PVC Pipe</t>
  </si>
  <si>
    <t xml:space="preserve">Gas Pipe Line </t>
  </si>
  <si>
    <t xml:space="preserve">6" Concrete Slab </t>
  </si>
  <si>
    <t>VB-1 Beam</t>
  </si>
  <si>
    <t>VB-3 Beam</t>
  </si>
  <si>
    <t>12K3 Beam</t>
  </si>
  <si>
    <t xml:space="preserve">VB-4 Beam </t>
  </si>
  <si>
    <t>VB-2 Beam</t>
  </si>
  <si>
    <t xml:space="preserve">22K5 Beam </t>
  </si>
  <si>
    <t>22K7 Beam</t>
  </si>
  <si>
    <t xml:space="preserve">12K1 Beam </t>
  </si>
  <si>
    <t>W12x19 Beam</t>
  </si>
  <si>
    <t>W12X16 Beam</t>
  </si>
  <si>
    <t>W16X26 Beam</t>
  </si>
  <si>
    <t>W14X22 Beam</t>
  </si>
  <si>
    <t xml:space="preserve">L4X4X1/4 Beam </t>
  </si>
  <si>
    <t xml:space="preserve">W12X16 Beam </t>
  </si>
  <si>
    <t>Sanitary Sewer Line</t>
  </si>
  <si>
    <t xml:space="preserve">6" Concrete Block Grout Cell Solid W/ Flush Mortar </t>
  </si>
  <si>
    <t xml:space="preserve">4" Water Line </t>
  </si>
  <si>
    <t>Room Resilient Material (RM-2)</t>
  </si>
  <si>
    <t>Resilient Material (RM1)</t>
  </si>
  <si>
    <t xml:space="preserve">Specialties </t>
  </si>
  <si>
    <t xml:space="preserve">Plastic Lam. Countertop </t>
  </si>
  <si>
    <t>2" Sanitary Pipe</t>
  </si>
  <si>
    <t xml:space="preserve">3" Sanitary Pipe </t>
  </si>
  <si>
    <t>Wall Hydrant</t>
  </si>
  <si>
    <t>Exhaust Fan</t>
  </si>
  <si>
    <t>Push Button</t>
  </si>
  <si>
    <t xml:space="preserve">Double Push Button </t>
  </si>
  <si>
    <t>Grading</t>
  </si>
  <si>
    <t xml:space="preserve">Cut </t>
  </si>
  <si>
    <t>Fill</t>
  </si>
  <si>
    <t xml:space="preserve">1-1/2" Railing </t>
  </si>
  <si>
    <t xml:space="preserve">Concrete Pavement </t>
  </si>
  <si>
    <t xml:space="preserve">Flag Pole </t>
  </si>
  <si>
    <t>Scaffolding</t>
  </si>
  <si>
    <t xml:space="preserve">4" Brick Veneer </t>
  </si>
  <si>
    <t xml:space="preserve">Underground Electrical </t>
  </si>
  <si>
    <t xml:space="preserve">Fiber Optic </t>
  </si>
  <si>
    <t xml:space="preserve">Equipment Pad </t>
  </si>
  <si>
    <t xml:space="preserve">(4'-0"xv4'-0"x1'-2") Footing Reinf. 5-#5 Bottom </t>
  </si>
  <si>
    <t xml:space="preserve">(3'-0"xv3'-0"x1'-0") Footing Reinf. 4-#5 Bottom </t>
  </si>
  <si>
    <t xml:space="preserve">(5'-0"x5'-0"x1'-2") Footing Reinf. 6-#5 Bottom </t>
  </si>
  <si>
    <t xml:space="preserve">(2'-0"x1'-0") Wall Footing W/ Reinf. #4@18" O.C &amp; 3-#4 Cont. Reinf. </t>
  </si>
  <si>
    <t xml:space="preserve">1'-0" Wall Footing W/ #4 @18" CC Wall Reinf. EA Face Cont. </t>
  </si>
  <si>
    <t xml:space="preserve">(4") Concrete Slab On Grade Reinf. W/ 6x6xW1.4xW1.4 W.W.F On 10 Mil Vapor Barrier Over 6" Granular Fill </t>
  </si>
  <si>
    <t xml:space="preserve">Column </t>
  </si>
  <si>
    <t>HSS 4x4x5/16 W/12"x12"x1" Base Plate (4 EA)</t>
  </si>
  <si>
    <t>HSS 4x4x5/16 W/ Embed Plate (2 EA)</t>
  </si>
  <si>
    <t>HSS 6x3x1/4 W/ Embed Plate (2 EA)</t>
  </si>
  <si>
    <t>HSS 5x5x5/16 W/ 12"x12"x1" Base Plate (1 EA)</t>
  </si>
  <si>
    <t>1 1/2" Wide Rid 20 GA Roof Deck</t>
  </si>
  <si>
    <t xml:space="preserve">5/8" Gypsum Board On Both Side </t>
  </si>
  <si>
    <t>Column Framing</t>
  </si>
  <si>
    <t xml:space="preserve">6" Structural Steel Stud Framing </t>
  </si>
  <si>
    <t>Ceramic Tile (CT-4)</t>
  </si>
  <si>
    <t>Ceramic Tile (CT-3)</t>
  </si>
  <si>
    <t xml:space="preserve">Night Depository </t>
  </si>
  <si>
    <t xml:space="preserve">18"x36" Framed Mirror </t>
  </si>
  <si>
    <t>1 1/4" Gas Pipe</t>
  </si>
  <si>
    <t>3/4" Condense Pipe</t>
  </si>
  <si>
    <t xml:space="preserve">EF-1 
Model Number : G -97 -VG 
CFM 150 
RPM : 1250 
Sones : 5.7 
</t>
  </si>
  <si>
    <t xml:space="preserve">EF-2
Model Number : G -95 -VG 
CFM 200
RPM : 1232 
Sones : 6.2
</t>
  </si>
  <si>
    <t>Rooftop Unit RTU-1
Nominal Ton 3
CFM : 960
Load AMPS: 15.3</t>
  </si>
  <si>
    <t>Rooftop Unit RTU-2
Nominal Ton 6
CFM : 2775
Load AMPS: 32.5</t>
  </si>
  <si>
    <t>Rooftop Unit RTU-3
Nominal Ton 3
CFM : 960
Load AMPS: 17.9</t>
  </si>
  <si>
    <t xml:space="preserve">120 V Ceiling Recessed W/ LED Incl W/ 1500 Lumens </t>
  </si>
  <si>
    <t xml:space="preserve">120 V Ceiling Recessed W/ LED Incl W/ 1500 Lumens Emergency </t>
  </si>
  <si>
    <t xml:space="preserve">120 Wall Sconce LED Incl -W/ 3796 Lumens EM </t>
  </si>
  <si>
    <t xml:space="preserve">Wall Mounted Pendant Mounted LED Included 3172 Lumens </t>
  </si>
  <si>
    <t>Wall Mounted Pendant Mounted LED Included 3172 Lumens EM</t>
  </si>
  <si>
    <t xml:space="preserve">120 V Ceiling or Wall Mounted LED Furn W/ Fixt. </t>
  </si>
  <si>
    <t xml:space="preserve">120 V 18" Pendant LED -Incl W/ 8371 Lumens </t>
  </si>
  <si>
    <t>120 V 18" Pendant LED -Incl W/ 8371 Lumens EM</t>
  </si>
  <si>
    <t>Under Cabinet Lighting</t>
  </si>
  <si>
    <t>Security Alarm Remote (Control Reader)</t>
  </si>
  <si>
    <t>HSS 6x6x1/4 W/ 14"x14"x1" Base Plate (4 EA)</t>
  </si>
  <si>
    <t>Grading Compaction, Base Course Binder Course</t>
  </si>
  <si>
    <t xml:space="preserve">Location:- 4101 Loch Raven Blvd Baltimore Maryland </t>
  </si>
  <si>
    <t xml:space="preserve">Project Name:- Fulton Bank  Northwood Commons </t>
  </si>
  <si>
    <t>Subtotal</t>
  </si>
  <si>
    <t xml:space="preserve">Roofing </t>
  </si>
  <si>
    <t>Full GC Estimation</t>
  </si>
  <si>
    <t>Estimate Date:- 25th, Feb,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</si>
</sst>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"/>
    <numFmt numFmtId="166" formatCode="0.0"/>
  </numFmts>
  <fonts count="13" x14ac:knownFonts="1">
    <font>
      <sz val="11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70C0"/>
      <name val="Calibri"/>
      <family val="2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43" fontId="4" fillId="0" borderId="0">
      <alignment vertical="top"/>
      <protection locked="0"/>
    </xf>
    <xf numFmtId="9" fontId="4" fillId="0" borderId="0">
      <alignment vertical="top"/>
      <protection locked="0"/>
    </xf>
    <xf numFmtId="0" fontId="4" fillId="0" borderId="0">
      <protection locked="0"/>
    </xf>
    <xf numFmtId="0" fontId="1" fillId="0" borderId="0"/>
    <xf numFmtId="43" fontId="1" fillId="0" borderId="0" applyFont="0" applyFill="0" applyBorder="0" applyAlignment="0" applyProtection="0"/>
    <xf numFmtId="44" fontId="12" fillId="0" borderId="0" applyFont="0" applyFill="0" applyBorder="0" applyAlignment="0" applyProtection="0"/>
  </cellStyleXfs>
  <cellXfs count="69">
    <xf numFmtId="0" fontId="0" fillId="0" borderId="0" xfId="0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43" fontId="7" fillId="0" borderId="0" xfId="1" applyFont="1" applyFill="1" applyAlignment="1" applyProtection="1">
      <alignment horizontal="center" vertical="center"/>
    </xf>
    <xf numFmtId="43" fontId="7" fillId="0" borderId="0" xfId="1" applyFont="1" applyAlignment="1" applyProtection="1">
      <alignment horizontal="right" vertical="center"/>
    </xf>
    <xf numFmtId="0" fontId="7" fillId="0" borderId="0" xfId="0" applyFont="1">
      <alignment vertical="center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8" fillId="0" borderId="0" xfId="0" applyFont="1" applyFill="1" applyAlignment="1">
      <alignment horizontal="left" vertical="center" wrapText="1"/>
    </xf>
    <xf numFmtId="43" fontId="8" fillId="0" borderId="0" xfId="1" applyFont="1" applyFill="1" applyAlignment="1" applyProtection="1">
      <alignment horizontal="center" vertical="center" wrapText="1"/>
    </xf>
    <xf numFmtId="43" fontId="8" fillId="0" borderId="0" xfId="1" applyFont="1" applyAlignment="1" applyProtection="1">
      <alignment horizontal="right" vertical="center"/>
    </xf>
    <xf numFmtId="14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164" fontId="7" fillId="0" borderId="0" xfId="1" applyNumberFormat="1" applyFont="1" applyAlignment="1" applyProtection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164" fontId="7" fillId="0" borderId="2" xfId="1" applyNumberFormat="1" applyFont="1" applyBorder="1" applyAlignment="1" applyProtection="1">
      <alignment horizontal="center" vertical="center"/>
    </xf>
    <xf numFmtId="43" fontId="7" fillId="0" borderId="5" xfId="1" applyFont="1" applyBorder="1" applyAlignment="1" applyProtection="1">
      <alignment horizontal="right" vertical="center"/>
    </xf>
    <xf numFmtId="0" fontId="11" fillId="0" borderId="0" xfId="0" applyFont="1">
      <alignment vertical="center"/>
    </xf>
    <xf numFmtId="0" fontId="11" fillId="0" borderId="7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164" fontId="11" fillId="0" borderId="0" xfId="1" applyNumberFormat="1" applyFont="1" applyBorder="1" applyAlignment="1" applyProtection="1">
      <alignment horizontal="center" vertical="center"/>
    </xf>
    <xf numFmtId="43" fontId="11" fillId="0" borderId="8" xfId="1" applyFont="1" applyBorder="1" applyAlignment="1" applyProtection="1">
      <alignment horizontal="right" vertical="center"/>
    </xf>
    <xf numFmtId="9" fontId="11" fillId="0" borderId="0" xfId="2" applyFont="1" applyBorder="1" applyAlignment="1" applyProtection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>
      <alignment vertical="center"/>
    </xf>
    <xf numFmtId="164" fontId="7" fillId="0" borderId="10" xfId="1" applyNumberFormat="1" applyFont="1" applyBorder="1" applyAlignment="1" applyProtection="1">
      <alignment horizontal="center" vertical="center"/>
    </xf>
    <xf numFmtId="43" fontId="7" fillId="0" borderId="11" xfId="1" applyFont="1" applyBorder="1" applyAlignment="1" applyProtection="1">
      <alignment horizontal="right" vertical="center"/>
    </xf>
    <xf numFmtId="0" fontId="6" fillId="0" borderId="6" xfId="0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165" fontId="5" fillId="0" borderId="15" xfId="0" applyNumberFormat="1" applyFont="1" applyBorder="1" applyAlignment="1">
      <alignment horizontal="center" vertical="center"/>
    </xf>
    <xf numFmtId="1" fontId="5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6" xfId="0" quotePrefix="1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center" vertical="center"/>
    </xf>
    <xf numFmtId="164" fontId="11" fillId="0" borderId="0" xfId="1" applyNumberFormat="1" applyFont="1" applyBorder="1" applyAlignment="1" applyProtection="1">
      <alignment horizontal="right" vertical="center"/>
    </xf>
    <xf numFmtId="1" fontId="7" fillId="0" borderId="0" xfId="0" applyNumberFormat="1" applyFont="1">
      <alignment vertical="center"/>
    </xf>
    <xf numFmtId="166" fontId="5" fillId="0" borderId="6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165" fontId="11" fillId="0" borderId="0" xfId="6" applyNumberFormat="1" applyFont="1" applyBorder="1" applyAlignment="1" applyProtection="1">
      <alignment horizontal="right" vertical="center"/>
    </xf>
    <xf numFmtId="44" fontId="11" fillId="0" borderId="8" xfId="6" applyFont="1" applyBorder="1" applyAlignment="1" applyProtection="1">
      <alignment horizontal="right" vertical="center"/>
    </xf>
    <xf numFmtId="0" fontId="10" fillId="0" borderId="12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164" fontId="9" fillId="2" borderId="2" xfId="1" applyNumberFormat="1" applyFont="1" applyFill="1" applyBorder="1" applyAlignment="1" applyProtection="1">
      <alignment horizontal="center" vertical="center" wrapText="1"/>
    </xf>
    <xf numFmtId="164" fontId="9" fillId="2" borderId="14" xfId="1" applyNumberFormat="1" applyFont="1" applyFill="1" applyBorder="1" applyAlignment="1" applyProtection="1">
      <alignment horizontal="center" vertical="center"/>
    </xf>
    <xf numFmtId="43" fontId="9" fillId="2" borderId="5" xfId="1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/>
    </xf>
  </cellXfs>
  <cellStyles count="7">
    <cellStyle name="Comma" xfId="1" builtinId="3"/>
    <cellStyle name="Comma 2" xfId="5"/>
    <cellStyle name="Currency" xfId="6" builtinId="4"/>
    <cellStyle name="Normal" xfId="0" builtinId="0"/>
    <cellStyle name="Normal 2" xfId="4"/>
    <cellStyle name="Normal 4 2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5"/>
  <sheetViews>
    <sheetView tabSelected="1" zoomScale="85" zoomScaleNormal="85" workbookViewId="0">
      <selection activeCell="C96" sqref="C96"/>
    </sheetView>
  </sheetViews>
  <sheetFormatPr defaultColWidth="9" defaultRowHeight="15" x14ac:dyDescent="0.25"/>
  <cols>
    <col min="1" max="1" width="10.140625" style="25" customWidth="1"/>
    <col min="2" max="2" width="14.42578125" style="25" customWidth="1"/>
    <col min="3" max="3" width="109.28515625" style="14" customWidth="1"/>
    <col min="4" max="4" width="13.5703125" style="25" customWidth="1"/>
    <col min="5" max="5" width="9.42578125" style="26" customWidth="1"/>
    <col min="6" max="6" width="12.28515625" style="26" customWidth="1"/>
    <col min="7" max="7" width="15" style="13" customWidth="1"/>
    <col min="8" max="8" width="14.5703125" style="14" customWidth="1"/>
    <col min="9" max="12" width="9.140625" style="14" customWidth="1"/>
    <col min="13" max="13" width="32" style="14" customWidth="1"/>
    <col min="14" max="252" width="9.140625" style="14" customWidth="1"/>
    <col min="253" max="16384" width="9" style="14"/>
  </cols>
  <sheetData>
    <row r="1" spans="1:12" x14ac:dyDescent="0.25">
      <c r="A1" s="10"/>
      <c r="B1" s="11"/>
      <c r="C1" s="10"/>
      <c r="D1" s="12"/>
      <c r="E1" s="12"/>
      <c r="F1" s="12"/>
    </row>
    <row r="2" spans="1:12" s="17" customFormat="1" ht="15" customHeight="1" x14ac:dyDescent="0.25">
      <c r="A2" s="15"/>
      <c r="B2" s="55" t="s">
        <v>350</v>
      </c>
      <c r="C2" s="55"/>
      <c r="D2" s="55"/>
      <c r="E2" s="55"/>
      <c r="F2" s="55"/>
      <c r="G2" s="16"/>
      <c r="I2" s="18"/>
    </row>
    <row r="3" spans="1:12" s="17" customFormat="1" ht="15.75" x14ac:dyDescent="0.25">
      <c r="A3" s="15"/>
      <c r="B3" s="19"/>
      <c r="C3" s="15"/>
      <c r="D3" s="20"/>
      <c r="E3" s="20"/>
      <c r="F3" s="20"/>
      <c r="G3" s="21"/>
      <c r="I3" s="22"/>
    </row>
    <row r="4" spans="1:12" s="17" customFormat="1" ht="15" customHeight="1" x14ac:dyDescent="0.25">
      <c r="A4" s="15"/>
      <c r="B4" s="55" t="s">
        <v>349</v>
      </c>
      <c r="C4" s="55"/>
      <c r="D4" s="55"/>
      <c r="E4" s="55"/>
      <c r="F4" s="55"/>
      <c r="G4" s="21"/>
      <c r="I4" s="18"/>
    </row>
    <row r="5" spans="1:12" ht="15.75" x14ac:dyDescent="0.25">
      <c r="A5" s="15"/>
      <c r="B5" s="19"/>
      <c r="C5" s="15"/>
      <c r="D5" s="20"/>
      <c r="E5" s="20"/>
      <c r="F5" s="20"/>
    </row>
    <row r="6" spans="1:12" ht="15.75" x14ac:dyDescent="0.25">
      <c r="A6" s="15"/>
      <c r="B6" s="55" t="s">
        <v>354</v>
      </c>
      <c r="C6" s="55"/>
      <c r="D6" s="55"/>
      <c r="E6" s="55"/>
      <c r="F6" s="55"/>
    </row>
    <row r="7" spans="1:12" ht="15.75" x14ac:dyDescent="0.25">
      <c r="A7" s="15"/>
      <c r="B7" s="19"/>
      <c r="C7" s="15"/>
      <c r="D7" s="20"/>
      <c r="E7" s="20"/>
      <c r="F7" s="20"/>
    </row>
    <row r="8" spans="1:12" ht="15.75" x14ac:dyDescent="0.25">
      <c r="A8" s="15"/>
      <c r="B8" s="55"/>
      <c r="C8" s="55"/>
      <c r="D8" s="55"/>
      <c r="E8" s="55"/>
      <c r="F8" s="55"/>
    </row>
    <row r="9" spans="1:12" x14ac:dyDescent="0.25">
      <c r="A9" s="23"/>
      <c r="B9" s="23"/>
      <c r="C9" s="24"/>
    </row>
    <row r="10" spans="1:12" ht="20.100000000000001" customHeight="1" x14ac:dyDescent="0.25">
      <c r="A10" s="23"/>
      <c r="B10" s="23"/>
      <c r="C10" s="56" t="s">
        <v>353</v>
      </c>
      <c r="D10" s="56"/>
      <c r="E10" s="56"/>
      <c r="F10" s="46"/>
    </row>
    <row r="11" spans="1:12" ht="15.75" thickBot="1" x14ac:dyDescent="0.3"/>
    <row r="12" spans="1:12" s="27" customFormat="1" ht="41.25" customHeight="1" x14ac:dyDescent="0.25">
      <c r="A12" s="60"/>
      <c r="B12" s="61" t="s">
        <v>6</v>
      </c>
      <c r="C12" s="62" t="s">
        <v>0</v>
      </c>
      <c r="D12" s="63" t="s">
        <v>5</v>
      </c>
      <c r="E12" s="64" t="s">
        <v>1</v>
      </c>
      <c r="F12" s="65" t="s">
        <v>28</v>
      </c>
      <c r="G12" s="66" t="s">
        <v>2</v>
      </c>
    </row>
    <row r="13" spans="1:12" s="27" customFormat="1" ht="18" customHeight="1" x14ac:dyDescent="0.25">
      <c r="A13" s="6"/>
      <c r="B13" s="59"/>
      <c r="C13" s="45"/>
      <c r="D13" s="8"/>
      <c r="E13" s="8"/>
      <c r="F13" s="9"/>
      <c r="G13" s="47"/>
      <c r="I13" s="14"/>
      <c r="J13" s="14"/>
      <c r="K13" s="14"/>
      <c r="L13" s="14"/>
    </row>
    <row r="14" spans="1:12" s="27" customFormat="1" ht="18" customHeight="1" x14ac:dyDescent="0.25">
      <c r="A14" s="6"/>
      <c r="B14" s="59"/>
      <c r="C14" s="67" t="s">
        <v>256</v>
      </c>
      <c r="D14" s="8"/>
      <c r="E14" s="8"/>
      <c r="F14" s="9"/>
      <c r="G14" s="47"/>
      <c r="I14" s="14"/>
      <c r="J14" s="14"/>
      <c r="K14" s="14"/>
      <c r="L14" s="14"/>
    </row>
    <row r="15" spans="1:12" s="27" customFormat="1" ht="18" customHeight="1" x14ac:dyDescent="0.25">
      <c r="A15" s="6">
        <v>1</v>
      </c>
      <c r="B15" s="59"/>
      <c r="C15" s="7" t="s">
        <v>166</v>
      </c>
      <c r="D15" s="48">
        <v>962.04</v>
      </c>
      <c r="E15" s="8" t="s">
        <v>41</v>
      </c>
      <c r="F15" s="9">
        <v>11</v>
      </c>
      <c r="G15" s="47">
        <f>F15*D15</f>
        <v>10582.439999999999</v>
      </c>
      <c r="I15" s="14"/>
      <c r="J15" s="14"/>
      <c r="K15" s="14"/>
      <c r="L15" s="14"/>
    </row>
    <row r="16" spans="1:12" s="27" customFormat="1" ht="18" customHeight="1" x14ac:dyDescent="0.25">
      <c r="A16" s="6">
        <v>2</v>
      </c>
      <c r="B16" s="59"/>
      <c r="C16" s="7" t="s">
        <v>167</v>
      </c>
      <c r="D16" s="48">
        <v>6861.25</v>
      </c>
      <c r="E16" s="8" t="s">
        <v>40</v>
      </c>
      <c r="F16" s="9">
        <v>12</v>
      </c>
      <c r="G16" s="47">
        <f>F16*D16</f>
        <v>82335</v>
      </c>
      <c r="I16" s="14"/>
      <c r="J16" s="14"/>
      <c r="K16" s="14"/>
      <c r="L16" s="14"/>
    </row>
    <row r="17" spans="1:12" s="27" customFormat="1" ht="18" customHeight="1" x14ac:dyDescent="0.25">
      <c r="A17" s="6">
        <v>3</v>
      </c>
      <c r="B17" s="59"/>
      <c r="C17" s="7" t="s">
        <v>305</v>
      </c>
      <c r="D17" s="8">
        <v>1</v>
      </c>
      <c r="E17" s="8" t="s">
        <v>31</v>
      </c>
      <c r="F17" s="9">
        <v>200</v>
      </c>
      <c r="G17" s="47">
        <f t="shared" ref="G17:G34" si="0">F17*D17</f>
        <v>200</v>
      </c>
      <c r="I17" s="14"/>
      <c r="J17" s="14"/>
      <c r="K17" s="14"/>
      <c r="L17" s="14"/>
    </row>
    <row r="18" spans="1:12" s="27" customFormat="1" ht="18" customHeight="1" x14ac:dyDescent="0.25">
      <c r="A18" s="6">
        <v>4</v>
      </c>
      <c r="B18" s="59"/>
      <c r="C18" s="7" t="s">
        <v>168</v>
      </c>
      <c r="D18" s="48">
        <v>2546.77</v>
      </c>
      <c r="E18" s="8" t="s">
        <v>40</v>
      </c>
      <c r="F18" s="9">
        <v>12</v>
      </c>
      <c r="G18" s="47">
        <f t="shared" si="0"/>
        <v>30561.239999999998</v>
      </c>
      <c r="I18" s="14"/>
      <c r="J18" s="14"/>
      <c r="K18" s="14"/>
      <c r="L18" s="14"/>
    </row>
    <row r="19" spans="1:12" s="27" customFormat="1" ht="18" customHeight="1" x14ac:dyDescent="0.25">
      <c r="A19" s="6">
        <v>5</v>
      </c>
      <c r="B19" s="59"/>
      <c r="C19" s="7" t="s">
        <v>348</v>
      </c>
      <c r="D19" s="48">
        <v>4988.1499999999996</v>
      </c>
      <c r="E19" s="8" t="s">
        <v>40</v>
      </c>
      <c r="F19" s="9">
        <v>2</v>
      </c>
      <c r="G19" s="47">
        <f t="shared" si="0"/>
        <v>9976.2999999999993</v>
      </c>
      <c r="I19" s="14"/>
      <c r="J19" s="14"/>
      <c r="K19" s="14"/>
      <c r="L19" s="14"/>
    </row>
    <row r="20" spans="1:12" s="27" customFormat="1" ht="18" customHeight="1" x14ac:dyDescent="0.25">
      <c r="A20" s="6">
        <v>6</v>
      </c>
      <c r="B20" s="59"/>
      <c r="C20" s="7" t="s">
        <v>169</v>
      </c>
      <c r="D20" s="48">
        <v>878.57</v>
      </c>
      <c r="E20" s="8" t="s">
        <v>40</v>
      </c>
      <c r="F20" s="9">
        <v>3</v>
      </c>
      <c r="G20" s="47">
        <f t="shared" si="0"/>
        <v>2635.71</v>
      </c>
      <c r="I20" s="14"/>
      <c r="J20" s="14"/>
      <c r="K20" s="14"/>
      <c r="L20" s="14"/>
    </row>
    <row r="21" spans="1:12" s="27" customFormat="1" ht="18" customHeight="1" x14ac:dyDescent="0.25">
      <c r="A21" s="6">
        <v>7</v>
      </c>
      <c r="B21" s="59"/>
      <c r="C21" s="68" t="s">
        <v>182</v>
      </c>
      <c r="D21" s="48">
        <f>29.16*0.67*6/27</f>
        <v>4.3416000000000006</v>
      </c>
      <c r="E21" s="8" t="s">
        <v>33</v>
      </c>
      <c r="F21" s="9">
        <v>650</v>
      </c>
      <c r="G21" s="47">
        <f t="shared" si="0"/>
        <v>2822.0400000000004</v>
      </c>
      <c r="I21" s="14"/>
      <c r="J21" s="14"/>
      <c r="K21" s="14"/>
      <c r="L21" s="14"/>
    </row>
    <row r="22" spans="1:12" s="27" customFormat="1" ht="18" customHeight="1" x14ac:dyDescent="0.25">
      <c r="A22" s="6">
        <v>8</v>
      </c>
      <c r="B22" s="59"/>
      <c r="C22" s="7" t="s">
        <v>170</v>
      </c>
      <c r="D22" s="48">
        <v>202.89</v>
      </c>
      <c r="E22" s="8" t="s">
        <v>41</v>
      </c>
      <c r="F22" s="9">
        <v>15</v>
      </c>
      <c r="G22" s="47">
        <f t="shared" si="0"/>
        <v>3043.35</v>
      </c>
      <c r="I22" s="14"/>
      <c r="J22" s="14"/>
      <c r="K22" s="14"/>
      <c r="L22" s="14"/>
    </row>
    <row r="23" spans="1:12" s="27" customFormat="1" ht="18" customHeight="1" x14ac:dyDescent="0.25">
      <c r="A23" s="6">
        <v>9</v>
      </c>
      <c r="B23" s="59"/>
      <c r="C23" s="7" t="s">
        <v>171</v>
      </c>
      <c r="D23" s="48">
        <v>4</v>
      </c>
      <c r="E23" s="8" t="s">
        <v>31</v>
      </c>
      <c r="F23" s="9">
        <v>120</v>
      </c>
      <c r="G23" s="47">
        <f t="shared" si="0"/>
        <v>480</v>
      </c>
      <c r="I23" s="14"/>
      <c r="J23" s="14"/>
      <c r="K23" s="14"/>
      <c r="L23" s="14"/>
    </row>
    <row r="24" spans="1:12" s="27" customFormat="1" ht="18" customHeight="1" x14ac:dyDescent="0.25">
      <c r="A24" s="6">
        <v>10</v>
      </c>
      <c r="B24" s="59"/>
      <c r="C24" s="7" t="s">
        <v>172</v>
      </c>
      <c r="D24" s="48">
        <v>2</v>
      </c>
      <c r="E24" s="8" t="s">
        <v>31</v>
      </c>
      <c r="F24" s="9">
        <v>140</v>
      </c>
      <c r="G24" s="47">
        <f t="shared" si="0"/>
        <v>280</v>
      </c>
      <c r="I24" s="14"/>
      <c r="J24" s="14"/>
      <c r="K24" s="14"/>
      <c r="L24" s="14"/>
    </row>
    <row r="25" spans="1:12" s="27" customFormat="1" ht="18" customHeight="1" x14ac:dyDescent="0.25">
      <c r="A25" s="6">
        <v>11</v>
      </c>
      <c r="B25" s="59"/>
      <c r="C25" s="7" t="s">
        <v>173</v>
      </c>
      <c r="D25" s="48">
        <v>1</v>
      </c>
      <c r="E25" s="8" t="s">
        <v>31</v>
      </c>
      <c r="F25" s="9">
        <v>160</v>
      </c>
      <c r="G25" s="47">
        <f t="shared" si="0"/>
        <v>160</v>
      </c>
      <c r="I25" s="14"/>
      <c r="J25" s="14"/>
      <c r="K25" s="14"/>
      <c r="L25" s="14"/>
    </row>
    <row r="26" spans="1:12" s="27" customFormat="1" ht="18" customHeight="1" x14ac:dyDescent="0.25">
      <c r="A26" s="6">
        <v>12</v>
      </c>
      <c r="B26" s="59"/>
      <c r="C26" s="7" t="s">
        <v>174</v>
      </c>
      <c r="D26" s="48">
        <v>4</v>
      </c>
      <c r="E26" s="8" t="s">
        <v>31</v>
      </c>
      <c r="F26" s="9">
        <v>230</v>
      </c>
      <c r="G26" s="47">
        <f t="shared" si="0"/>
        <v>920</v>
      </c>
      <c r="I26" s="14"/>
      <c r="J26" s="14"/>
      <c r="K26" s="14"/>
      <c r="L26" s="14"/>
    </row>
    <row r="27" spans="1:12" s="27" customFormat="1" ht="18" customHeight="1" x14ac:dyDescent="0.25">
      <c r="A27" s="6">
        <v>13</v>
      </c>
      <c r="B27" s="59"/>
      <c r="C27" s="7" t="s">
        <v>175</v>
      </c>
      <c r="D27" s="48">
        <v>65.42</v>
      </c>
      <c r="E27" s="8" t="s">
        <v>41</v>
      </c>
      <c r="F27" s="9">
        <v>24</v>
      </c>
      <c r="G27" s="47">
        <f t="shared" si="0"/>
        <v>1570.08</v>
      </c>
      <c r="I27" s="14"/>
      <c r="J27" s="14"/>
      <c r="K27" s="14"/>
      <c r="L27" s="14"/>
    </row>
    <row r="28" spans="1:12" s="27" customFormat="1" ht="18" customHeight="1" x14ac:dyDescent="0.25">
      <c r="A28" s="6">
        <v>14</v>
      </c>
      <c r="B28" s="59"/>
      <c r="C28" s="7" t="s">
        <v>176</v>
      </c>
      <c r="D28" s="48">
        <v>445.54</v>
      </c>
      <c r="E28" s="8" t="s">
        <v>41</v>
      </c>
      <c r="F28" s="9">
        <v>1.6</v>
      </c>
      <c r="G28" s="47">
        <f t="shared" si="0"/>
        <v>712.86400000000003</v>
      </c>
      <c r="I28" s="14"/>
      <c r="J28" s="14"/>
      <c r="K28" s="14"/>
      <c r="L28" s="14"/>
    </row>
    <row r="29" spans="1:12" s="27" customFormat="1" ht="18" customHeight="1" x14ac:dyDescent="0.25">
      <c r="A29" s="6">
        <v>15</v>
      </c>
      <c r="B29" s="59"/>
      <c r="C29" s="7" t="s">
        <v>177</v>
      </c>
      <c r="D29" s="48">
        <v>654.14</v>
      </c>
      <c r="E29" s="8" t="s">
        <v>40</v>
      </c>
      <c r="F29" s="9">
        <v>12</v>
      </c>
      <c r="G29" s="47">
        <f t="shared" si="0"/>
        <v>7849.68</v>
      </c>
      <c r="I29" s="14"/>
      <c r="J29" s="14"/>
      <c r="K29" s="14"/>
      <c r="L29" s="14"/>
    </row>
    <row r="30" spans="1:12" s="27" customFormat="1" ht="18" customHeight="1" x14ac:dyDescent="0.25">
      <c r="A30" s="6">
        <v>16</v>
      </c>
      <c r="B30" s="59"/>
      <c r="C30" s="7" t="s">
        <v>178</v>
      </c>
      <c r="D30" s="48">
        <v>10</v>
      </c>
      <c r="E30" s="8" t="s">
        <v>31</v>
      </c>
      <c r="F30" s="9">
        <v>350</v>
      </c>
      <c r="G30" s="47">
        <f t="shared" si="0"/>
        <v>3500</v>
      </c>
      <c r="I30" s="14"/>
      <c r="J30" s="14"/>
      <c r="K30" s="14"/>
      <c r="L30" s="14"/>
    </row>
    <row r="31" spans="1:12" s="27" customFormat="1" ht="18" customHeight="1" x14ac:dyDescent="0.25">
      <c r="A31" s="6">
        <v>17</v>
      </c>
      <c r="B31" s="59"/>
      <c r="C31" s="7" t="s">
        <v>179</v>
      </c>
      <c r="D31" s="48">
        <v>76.59</v>
      </c>
      <c r="E31" s="8" t="s">
        <v>41</v>
      </c>
      <c r="F31" s="9">
        <v>6</v>
      </c>
      <c r="G31" s="47">
        <f t="shared" si="0"/>
        <v>459.54</v>
      </c>
      <c r="I31" s="14"/>
      <c r="J31" s="14"/>
      <c r="K31" s="14"/>
      <c r="L31" s="14"/>
    </row>
    <row r="32" spans="1:12" s="27" customFormat="1" ht="18" customHeight="1" x14ac:dyDescent="0.25">
      <c r="A32" s="6">
        <v>18</v>
      </c>
      <c r="B32" s="59"/>
      <c r="C32" s="7" t="s">
        <v>180</v>
      </c>
      <c r="D32" s="48">
        <v>189.91</v>
      </c>
      <c r="E32" s="8" t="s">
        <v>41</v>
      </c>
      <c r="F32" s="9">
        <v>16</v>
      </c>
      <c r="G32" s="47">
        <f t="shared" si="0"/>
        <v>3038.56</v>
      </c>
      <c r="I32" s="14"/>
      <c r="J32" s="14"/>
      <c r="K32" s="14"/>
      <c r="L32" s="14"/>
    </row>
    <row r="33" spans="1:12" s="27" customFormat="1" ht="18" customHeight="1" x14ac:dyDescent="0.25">
      <c r="A33" s="6">
        <v>19</v>
      </c>
      <c r="B33" s="59"/>
      <c r="C33" s="7" t="s">
        <v>287</v>
      </c>
      <c r="D33" s="48">
        <v>106.99</v>
      </c>
      <c r="E33" s="8" t="s">
        <v>41</v>
      </c>
      <c r="F33" s="9">
        <v>22</v>
      </c>
      <c r="G33" s="47">
        <f t="shared" si="0"/>
        <v>2353.7799999999997</v>
      </c>
      <c r="I33" s="14"/>
      <c r="J33" s="14"/>
      <c r="K33" s="14"/>
      <c r="L33" s="14"/>
    </row>
    <row r="34" spans="1:12" s="27" customFormat="1" ht="18" customHeight="1" x14ac:dyDescent="0.25">
      <c r="A34" s="6">
        <v>20</v>
      </c>
      <c r="B34" s="59"/>
      <c r="C34" s="7" t="s">
        <v>181</v>
      </c>
      <c r="D34" s="48">
        <v>571.19000000000005</v>
      </c>
      <c r="E34" s="8" t="s">
        <v>40</v>
      </c>
      <c r="F34" s="9">
        <v>12</v>
      </c>
      <c r="G34" s="47">
        <f t="shared" si="0"/>
        <v>6854.2800000000007</v>
      </c>
      <c r="I34" s="14"/>
      <c r="J34" s="14"/>
      <c r="K34" s="14"/>
      <c r="L34" s="14"/>
    </row>
    <row r="35" spans="1:12" s="27" customFormat="1" ht="18" customHeight="1" x14ac:dyDescent="0.25">
      <c r="A35" s="6">
        <v>21</v>
      </c>
      <c r="B35" s="59"/>
      <c r="C35" s="45" t="s">
        <v>187</v>
      </c>
      <c r="D35" s="48"/>
      <c r="E35" s="8"/>
      <c r="F35" s="9"/>
      <c r="G35" s="47"/>
      <c r="I35" s="14"/>
      <c r="J35" s="14"/>
      <c r="K35" s="14"/>
      <c r="L35" s="14"/>
    </row>
    <row r="36" spans="1:12" s="27" customFormat="1" ht="18" customHeight="1" x14ac:dyDescent="0.25">
      <c r="A36" s="6">
        <v>22</v>
      </c>
      <c r="B36" s="59"/>
      <c r="C36" s="7" t="s">
        <v>272</v>
      </c>
      <c r="D36" s="48">
        <v>35</v>
      </c>
      <c r="E36" s="8" t="s">
        <v>40</v>
      </c>
      <c r="F36" s="9">
        <v>11</v>
      </c>
      <c r="G36" s="47">
        <f t="shared" ref="G36" si="1">F36*D36</f>
        <v>385</v>
      </c>
      <c r="I36" s="14"/>
      <c r="J36" s="14"/>
      <c r="K36" s="14"/>
      <c r="L36" s="14"/>
    </row>
    <row r="37" spans="1:12" s="27" customFormat="1" ht="18" customHeight="1" x14ac:dyDescent="0.25">
      <c r="A37" s="6">
        <v>23</v>
      </c>
      <c r="B37" s="59"/>
      <c r="C37" s="7" t="s">
        <v>288</v>
      </c>
      <c r="D37" s="48">
        <v>40</v>
      </c>
      <c r="E37" s="8" t="s">
        <v>40</v>
      </c>
      <c r="F37" s="9">
        <v>12</v>
      </c>
      <c r="G37" s="47">
        <f t="shared" ref="G37:G40" si="2">F37*D37</f>
        <v>480</v>
      </c>
      <c r="I37" s="14"/>
      <c r="J37" s="14"/>
      <c r="K37" s="14"/>
      <c r="L37" s="14"/>
    </row>
    <row r="38" spans="1:12" s="27" customFormat="1" ht="18" customHeight="1" x14ac:dyDescent="0.25">
      <c r="A38" s="6">
        <v>24</v>
      </c>
      <c r="B38" s="59"/>
      <c r="C38" s="7" t="s">
        <v>307</v>
      </c>
      <c r="D38" s="48">
        <v>40</v>
      </c>
      <c r="E38" s="8" t="s">
        <v>40</v>
      </c>
      <c r="F38" s="9">
        <v>14</v>
      </c>
      <c r="G38" s="47">
        <f t="shared" si="2"/>
        <v>560</v>
      </c>
      <c r="I38" s="14"/>
      <c r="J38" s="14"/>
      <c r="K38" s="14"/>
      <c r="L38" s="14"/>
    </row>
    <row r="39" spans="1:12" s="27" customFormat="1" ht="18" customHeight="1" x14ac:dyDescent="0.25">
      <c r="A39" s="6">
        <v>25</v>
      </c>
      <c r="B39" s="59"/>
      <c r="C39" s="7" t="s">
        <v>186</v>
      </c>
      <c r="D39" s="48">
        <v>10</v>
      </c>
      <c r="E39" s="8" t="s">
        <v>41</v>
      </c>
      <c r="F39" s="9">
        <v>9</v>
      </c>
      <c r="G39" s="47">
        <f t="shared" si="2"/>
        <v>90</v>
      </c>
      <c r="I39" s="14"/>
      <c r="J39" s="14"/>
      <c r="K39" s="14"/>
      <c r="L39" s="14"/>
    </row>
    <row r="40" spans="1:12" s="27" customFormat="1" ht="18" customHeight="1" x14ac:dyDescent="0.25">
      <c r="A40" s="6">
        <v>26</v>
      </c>
      <c r="B40" s="59"/>
      <c r="C40" s="7" t="s">
        <v>133</v>
      </c>
      <c r="D40" s="48">
        <v>1.3</v>
      </c>
      <c r="E40" s="8" t="s">
        <v>33</v>
      </c>
      <c r="F40" s="9">
        <v>650</v>
      </c>
      <c r="G40" s="47">
        <f t="shared" si="2"/>
        <v>845</v>
      </c>
      <c r="I40" s="14"/>
      <c r="J40" s="14"/>
      <c r="K40" s="14"/>
      <c r="L40" s="14"/>
    </row>
    <row r="41" spans="1:12" s="27" customFormat="1" ht="18" customHeight="1" x14ac:dyDescent="0.25">
      <c r="A41" s="6">
        <v>27</v>
      </c>
      <c r="B41" s="59"/>
      <c r="C41" s="45" t="s">
        <v>253</v>
      </c>
      <c r="D41" s="48"/>
      <c r="E41" s="8"/>
      <c r="F41" s="9"/>
      <c r="G41" s="47"/>
      <c r="I41" s="14"/>
      <c r="J41" s="14"/>
      <c r="K41" s="14"/>
      <c r="L41" s="14"/>
    </row>
    <row r="42" spans="1:12" s="27" customFormat="1" ht="18" customHeight="1" x14ac:dyDescent="0.25">
      <c r="A42" s="6">
        <v>28</v>
      </c>
      <c r="B42" s="59"/>
      <c r="C42" s="7" t="s">
        <v>182</v>
      </c>
      <c r="D42" s="48">
        <f>208.01*0.67*8/27</f>
        <v>41.293837037037036</v>
      </c>
      <c r="E42" s="8" t="s">
        <v>33</v>
      </c>
      <c r="F42" s="9">
        <v>650</v>
      </c>
      <c r="G42" s="47">
        <f t="shared" ref="G42" si="3">F42*D42</f>
        <v>26840.994074074075</v>
      </c>
      <c r="I42" s="14"/>
      <c r="J42" s="14"/>
      <c r="K42" s="14"/>
      <c r="L42" s="14"/>
    </row>
    <row r="43" spans="1:12" s="27" customFormat="1" ht="18" customHeight="1" x14ac:dyDescent="0.25">
      <c r="A43" s="6">
        <v>29</v>
      </c>
      <c r="B43" s="59"/>
      <c r="C43" s="7" t="s">
        <v>271</v>
      </c>
      <c r="D43" s="48">
        <v>1473.1</v>
      </c>
      <c r="E43" s="8" t="s">
        <v>41</v>
      </c>
      <c r="F43" s="9">
        <v>16</v>
      </c>
      <c r="G43" s="47">
        <f t="shared" ref="G43:G69" si="4">F43*D43</f>
        <v>23569.599999999999</v>
      </c>
      <c r="I43" s="14"/>
      <c r="J43" s="14"/>
      <c r="K43" s="14"/>
      <c r="L43" s="14"/>
    </row>
    <row r="44" spans="1:12" s="27" customFormat="1" ht="18" customHeight="1" x14ac:dyDescent="0.25">
      <c r="A44" s="6">
        <v>30</v>
      </c>
      <c r="B44" s="59"/>
      <c r="C44" s="7" t="s">
        <v>308</v>
      </c>
      <c r="D44" s="48">
        <v>377</v>
      </c>
      <c r="E44" s="8" t="s">
        <v>41</v>
      </c>
      <c r="F44" s="9">
        <v>14</v>
      </c>
      <c r="G44" s="47">
        <f t="shared" si="4"/>
        <v>5278</v>
      </c>
      <c r="I44" s="14"/>
      <c r="J44" s="14"/>
      <c r="K44" s="14"/>
      <c r="L44" s="14"/>
    </row>
    <row r="45" spans="1:12" s="27" customFormat="1" ht="18" customHeight="1" x14ac:dyDescent="0.25">
      <c r="A45" s="6">
        <v>31</v>
      </c>
      <c r="B45" s="59"/>
      <c r="C45" s="7" t="s">
        <v>247</v>
      </c>
      <c r="D45" s="48">
        <v>135.03</v>
      </c>
      <c r="E45" s="8" t="s">
        <v>41</v>
      </c>
      <c r="F45" s="9">
        <v>18</v>
      </c>
      <c r="G45" s="47">
        <f t="shared" si="4"/>
        <v>2430.54</v>
      </c>
      <c r="I45" s="14"/>
      <c r="J45" s="14"/>
      <c r="K45" s="14"/>
      <c r="L45" s="14"/>
    </row>
    <row r="46" spans="1:12" s="27" customFormat="1" ht="18" customHeight="1" x14ac:dyDescent="0.25">
      <c r="A46" s="6">
        <v>32</v>
      </c>
      <c r="B46" s="59"/>
      <c r="C46" s="7" t="s">
        <v>289</v>
      </c>
      <c r="D46" s="48">
        <v>196.54</v>
      </c>
      <c r="E46" s="8" t="s">
        <v>41</v>
      </c>
      <c r="F46" s="9">
        <v>22</v>
      </c>
      <c r="G46" s="47">
        <f t="shared" si="4"/>
        <v>4323.88</v>
      </c>
      <c r="I46" s="14"/>
      <c r="J46" s="14"/>
      <c r="K46" s="14"/>
      <c r="L46" s="14"/>
    </row>
    <row r="47" spans="1:12" s="27" customFormat="1" ht="18" customHeight="1" x14ac:dyDescent="0.25">
      <c r="A47" s="6">
        <v>33</v>
      </c>
      <c r="B47" s="59"/>
      <c r="C47" s="7" t="s">
        <v>248</v>
      </c>
      <c r="D47" s="48">
        <v>325.29000000000002</v>
      </c>
      <c r="E47" s="8" t="s">
        <v>41</v>
      </c>
      <c r="F47" s="9">
        <v>24</v>
      </c>
      <c r="G47" s="47">
        <f t="shared" si="4"/>
        <v>7806.9600000000009</v>
      </c>
      <c r="I47" s="14"/>
      <c r="J47" s="14"/>
      <c r="K47" s="14"/>
      <c r="L47" s="14"/>
    </row>
    <row r="48" spans="1:12" s="27" customFormat="1" ht="18" customHeight="1" x14ac:dyDescent="0.25">
      <c r="A48" s="6">
        <v>34</v>
      </c>
      <c r="B48" s="59"/>
      <c r="C48" s="7" t="s">
        <v>249</v>
      </c>
      <c r="D48" s="48">
        <v>869.82</v>
      </c>
      <c r="E48" s="8" t="s">
        <v>41</v>
      </c>
      <c r="F48" s="9">
        <v>26</v>
      </c>
      <c r="G48" s="47">
        <f t="shared" si="4"/>
        <v>22615.32</v>
      </c>
      <c r="I48" s="14"/>
      <c r="J48" s="14"/>
      <c r="K48" s="14"/>
      <c r="L48" s="14"/>
    </row>
    <row r="49" spans="1:12" s="27" customFormat="1" ht="18" customHeight="1" x14ac:dyDescent="0.25">
      <c r="A49" s="6">
        <v>35</v>
      </c>
      <c r="B49" s="59"/>
      <c r="C49" s="7" t="s">
        <v>250</v>
      </c>
      <c r="D49" s="48">
        <v>103.47</v>
      </c>
      <c r="E49" s="8" t="s">
        <v>41</v>
      </c>
      <c r="F49" s="9">
        <v>24</v>
      </c>
      <c r="G49" s="47">
        <f t="shared" si="4"/>
        <v>2483.2799999999997</v>
      </c>
      <c r="I49" s="14"/>
      <c r="J49" s="14"/>
      <c r="K49" s="14"/>
      <c r="L49" s="14"/>
    </row>
    <row r="50" spans="1:12" s="27" customFormat="1" ht="18" customHeight="1" x14ac:dyDescent="0.25">
      <c r="A50" s="6">
        <v>36</v>
      </c>
      <c r="B50" s="59"/>
      <c r="C50" s="7" t="s">
        <v>251</v>
      </c>
      <c r="D50" s="48">
        <v>35.090000000000003</v>
      </c>
      <c r="E50" s="8" t="s">
        <v>41</v>
      </c>
      <c r="F50" s="9">
        <v>28</v>
      </c>
      <c r="G50" s="47">
        <f t="shared" si="4"/>
        <v>982.5200000000001</v>
      </c>
      <c r="I50" s="14"/>
      <c r="J50" s="14"/>
      <c r="K50" s="14"/>
      <c r="L50" s="14"/>
    </row>
    <row r="51" spans="1:12" s="27" customFormat="1" ht="18" customHeight="1" x14ac:dyDescent="0.25">
      <c r="A51" s="6">
        <v>37</v>
      </c>
      <c r="B51" s="59"/>
      <c r="C51" s="7" t="s">
        <v>309</v>
      </c>
      <c r="D51" s="48">
        <v>1120.58</v>
      </c>
      <c r="E51" s="8" t="s">
        <v>41</v>
      </c>
      <c r="F51" s="9">
        <v>15</v>
      </c>
      <c r="G51" s="47">
        <f t="shared" si="4"/>
        <v>16808.699999999997</v>
      </c>
      <c r="I51" s="14"/>
      <c r="J51" s="14"/>
      <c r="K51" s="14"/>
      <c r="L51" s="14"/>
    </row>
    <row r="52" spans="1:12" s="27" customFormat="1" ht="18" customHeight="1" x14ac:dyDescent="0.25">
      <c r="A52" s="6">
        <v>38</v>
      </c>
      <c r="B52" s="59"/>
      <c r="C52" s="7" t="s">
        <v>243</v>
      </c>
      <c r="D52" s="48">
        <v>252.93</v>
      </c>
      <c r="E52" s="8" t="s">
        <v>41</v>
      </c>
      <c r="F52" s="9">
        <v>30</v>
      </c>
      <c r="G52" s="47">
        <f t="shared" si="4"/>
        <v>7587.9000000000005</v>
      </c>
      <c r="I52" s="14"/>
      <c r="J52" s="14"/>
      <c r="K52" s="14"/>
      <c r="L52" s="14"/>
    </row>
    <row r="53" spans="1:12" s="27" customFormat="1" ht="18" customHeight="1" x14ac:dyDescent="0.25">
      <c r="A53" s="6">
        <v>39</v>
      </c>
      <c r="B53" s="59"/>
      <c r="C53" s="7" t="s">
        <v>254</v>
      </c>
      <c r="D53" s="48">
        <v>65.87</v>
      </c>
      <c r="E53" s="8" t="s">
        <v>41</v>
      </c>
      <c r="F53" s="9">
        <v>34</v>
      </c>
      <c r="G53" s="47">
        <f t="shared" si="4"/>
        <v>2239.58</v>
      </c>
      <c r="I53" s="14"/>
      <c r="J53" s="14"/>
      <c r="K53" s="14"/>
      <c r="L53" s="14"/>
    </row>
    <row r="54" spans="1:12" s="27" customFormat="1" ht="18" customHeight="1" x14ac:dyDescent="0.25">
      <c r="A54" s="6">
        <v>40</v>
      </c>
      <c r="B54" s="59"/>
      <c r="C54" s="7" t="s">
        <v>255</v>
      </c>
      <c r="D54" s="48">
        <v>486.65</v>
      </c>
      <c r="E54" s="8" t="s">
        <v>41</v>
      </c>
      <c r="F54" s="9">
        <v>39</v>
      </c>
      <c r="G54" s="47">
        <f t="shared" si="4"/>
        <v>18979.349999999999</v>
      </c>
      <c r="I54" s="14"/>
      <c r="J54" s="14"/>
      <c r="K54" s="14"/>
      <c r="L54" s="14"/>
    </row>
    <row r="55" spans="1:12" s="27" customFormat="1" ht="18" customHeight="1" x14ac:dyDescent="0.25">
      <c r="A55" s="6">
        <v>41</v>
      </c>
      <c r="B55" s="59"/>
      <c r="C55" s="7" t="s">
        <v>252</v>
      </c>
      <c r="D55" s="48">
        <v>312.98</v>
      </c>
      <c r="E55" s="8" t="s">
        <v>41</v>
      </c>
      <c r="F55" s="9">
        <v>42</v>
      </c>
      <c r="G55" s="47">
        <f t="shared" si="4"/>
        <v>13145.16</v>
      </c>
      <c r="I55" s="14"/>
      <c r="J55" s="14"/>
      <c r="K55" s="14"/>
      <c r="L55" s="14"/>
    </row>
    <row r="56" spans="1:12" s="27" customFormat="1" ht="18" customHeight="1" x14ac:dyDescent="0.25">
      <c r="A56" s="6">
        <v>42</v>
      </c>
      <c r="B56" s="59"/>
      <c r="C56" s="7" t="s">
        <v>264</v>
      </c>
      <c r="D56" s="48">
        <v>41.9</v>
      </c>
      <c r="E56" s="8" t="s">
        <v>41</v>
      </c>
      <c r="F56" s="9">
        <v>12</v>
      </c>
      <c r="G56" s="47">
        <f t="shared" si="4"/>
        <v>502.79999999999995</v>
      </c>
      <c r="I56" s="14"/>
      <c r="J56" s="14"/>
      <c r="K56" s="14"/>
      <c r="L56" s="14"/>
    </row>
    <row r="57" spans="1:12" s="27" customFormat="1" ht="18" customHeight="1" x14ac:dyDescent="0.25">
      <c r="A57" s="6">
        <v>43</v>
      </c>
      <c r="B57" s="59"/>
      <c r="C57" s="7" t="s">
        <v>265</v>
      </c>
      <c r="D57" s="48">
        <v>41.21</v>
      </c>
      <c r="E57" s="8" t="s">
        <v>41</v>
      </c>
      <c r="F57" s="9">
        <v>14</v>
      </c>
      <c r="G57" s="47">
        <f t="shared" si="4"/>
        <v>576.94000000000005</v>
      </c>
      <c r="I57" s="14"/>
      <c r="J57" s="14"/>
      <c r="K57" s="14"/>
      <c r="L57" s="14"/>
    </row>
    <row r="58" spans="1:12" s="27" customFormat="1" ht="18" customHeight="1" x14ac:dyDescent="0.25">
      <c r="A58" s="6">
        <v>44</v>
      </c>
      <c r="B58" s="59"/>
      <c r="C58" s="7" t="s">
        <v>266</v>
      </c>
      <c r="D58" s="48">
        <v>505.8</v>
      </c>
      <c r="E58" s="8" t="s">
        <v>41</v>
      </c>
      <c r="F58" s="9">
        <v>16</v>
      </c>
      <c r="G58" s="47">
        <f t="shared" si="4"/>
        <v>8092.8</v>
      </c>
      <c r="I58" s="14"/>
      <c r="J58" s="14"/>
      <c r="K58" s="14"/>
      <c r="L58" s="14"/>
    </row>
    <row r="59" spans="1:12" s="27" customFormat="1" ht="18" customHeight="1" x14ac:dyDescent="0.25">
      <c r="A59" s="6">
        <v>45</v>
      </c>
      <c r="B59" s="59"/>
      <c r="C59" s="7" t="s">
        <v>267</v>
      </c>
      <c r="D59" s="48">
        <v>249.74</v>
      </c>
      <c r="E59" s="8" t="s">
        <v>41</v>
      </c>
      <c r="F59" s="9">
        <v>18</v>
      </c>
      <c r="G59" s="47">
        <f t="shared" si="4"/>
        <v>4495.32</v>
      </c>
      <c r="I59" s="14"/>
      <c r="J59" s="14"/>
      <c r="K59" s="14"/>
      <c r="L59" s="14"/>
    </row>
    <row r="60" spans="1:12" s="27" customFormat="1" ht="18" customHeight="1" x14ac:dyDescent="0.25">
      <c r="A60" s="6">
        <v>46</v>
      </c>
      <c r="B60" s="59"/>
      <c r="C60" s="7" t="s">
        <v>268</v>
      </c>
      <c r="D60" s="48">
        <v>90.91</v>
      </c>
      <c r="E60" s="8" t="s">
        <v>41</v>
      </c>
      <c r="F60" s="9">
        <v>22</v>
      </c>
      <c r="G60" s="47">
        <f t="shared" si="4"/>
        <v>2000.02</v>
      </c>
      <c r="I60" s="14"/>
      <c r="J60" s="14"/>
      <c r="K60" s="14"/>
      <c r="L60" s="14"/>
    </row>
    <row r="61" spans="1:12" s="27" customFormat="1" ht="18" customHeight="1" x14ac:dyDescent="0.25">
      <c r="A61" s="6">
        <v>47</v>
      </c>
      <c r="B61" s="59"/>
      <c r="C61" s="7" t="s">
        <v>269</v>
      </c>
      <c r="D61" s="48">
        <v>128.9</v>
      </c>
      <c r="E61" s="8" t="s">
        <v>41</v>
      </c>
      <c r="F61" s="9">
        <v>26</v>
      </c>
      <c r="G61" s="47">
        <f t="shared" si="4"/>
        <v>3351.4</v>
      </c>
      <c r="I61" s="14"/>
      <c r="J61" s="14"/>
      <c r="K61" s="14"/>
      <c r="L61" s="14"/>
    </row>
    <row r="62" spans="1:12" s="27" customFormat="1" ht="18" customHeight="1" x14ac:dyDescent="0.25">
      <c r="A62" s="6">
        <v>48</v>
      </c>
      <c r="B62" s="59"/>
      <c r="C62" s="7" t="s">
        <v>270</v>
      </c>
      <c r="D62" s="48">
        <v>24.84</v>
      </c>
      <c r="E62" s="8" t="s">
        <v>41</v>
      </c>
      <c r="F62" s="9">
        <v>12</v>
      </c>
      <c r="G62" s="47">
        <f t="shared" si="4"/>
        <v>298.08</v>
      </c>
      <c r="I62" s="14"/>
      <c r="J62" s="14"/>
      <c r="K62" s="14"/>
      <c r="L62" s="14"/>
    </row>
    <row r="63" spans="1:12" s="27" customFormat="1" ht="18" customHeight="1" x14ac:dyDescent="0.25">
      <c r="A63" s="6">
        <v>49</v>
      </c>
      <c r="B63" s="59"/>
      <c r="C63" s="7" t="s">
        <v>244</v>
      </c>
      <c r="D63" s="48">
        <v>138.16</v>
      </c>
      <c r="E63" s="8" t="s">
        <v>41</v>
      </c>
      <c r="F63" s="9">
        <v>14</v>
      </c>
      <c r="G63" s="47">
        <f t="shared" si="4"/>
        <v>1934.24</v>
      </c>
      <c r="I63" s="14"/>
      <c r="J63" s="14"/>
      <c r="K63" s="14"/>
      <c r="L63" s="14"/>
    </row>
    <row r="64" spans="1:12" s="27" customFormat="1" ht="18" customHeight="1" x14ac:dyDescent="0.25">
      <c r="A64" s="6">
        <v>50</v>
      </c>
      <c r="B64" s="59"/>
      <c r="C64" s="7" t="s">
        <v>304</v>
      </c>
      <c r="D64" s="48">
        <v>88829.38</v>
      </c>
      <c r="E64" s="8" t="s">
        <v>40</v>
      </c>
      <c r="F64" s="9">
        <v>12</v>
      </c>
      <c r="G64" s="47">
        <f t="shared" si="4"/>
        <v>1065952.56</v>
      </c>
      <c r="I64" s="14"/>
      <c r="J64" s="14"/>
      <c r="K64" s="14"/>
      <c r="L64" s="14"/>
    </row>
    <row r="65" spans="1:12" s="27" customFormat="1" ht="18" customHeight="1" x14ac:dyDescent="0.25">
      <c r="A65" s="6">
        <v>51</v>
      </c>
      <c r="B65" s="59"/>
      <c r="C65" s="7" t="s">
        <v>245</v>
      </c>
      <c r="D65" s="48">
        <v>4457.75</v>
      </c>
      <c r="E65" s="8" t="s">
        <v>41</v>
      </c>
      <c r="F65" s="9">
        <v>12</v>
      </c>
      <c r="G65" s="47">
        <f t="shared" si="4"/>
        <v>53493</v>
      </c>
      <c r="I65" s="14"/>
      <c r="J65" s="14"/>
      <c r="K65" s="14"/>
      <c r="L65" s="14"/>
    </row>
    <row r="66" spans="1:12" s="27" customFormat="1" ht="18" customHeight="1" x14ac:dyDescent="0.25">
      <c r="A66" s="6">
        <v>52</v>
      </c>
      <c r="B66" s="59"/>
      <c r="C66" s="7" t="s">
        <v>182</v>
      </c>
      <c r="D66" s="48">
        <v>32</v>
      </c>
      <c r="E66" s="8" t="s">
        <v>41</v>
      </c>
      <c r="F66" s="9">
        <v>25</v>
      </c>
      <c r="G66" s="47">
        <f t="shared" si="4"/>
        <v>800</v>
      </c>
      <c r="I66" s="14"/>
      <c r="J66" s="14"/>
      <c r="K66" s="14"/>
      <c r="L66" s="14"/>
    </row>
    <row r="67" spans="1:12" s="27" customFormat="1" ht="18" customHeight="1" x14ac:dyDescent="0.25">
      <c r="A67" s="6">
        <v>53</v>
      </c>
      <c r="B67" s="59"/>
      <c r="C67" s="7" t="s">
        <v>246</v>
      </c>
      <c r="D67" s="48">
        <v>669.02</v>
      </c>
      <c r="E67" s="8" t="s">
        <v>40</v>
      </c>
      <c r="F67" s="9">
        <v>11</v>
      </c>
      <c r="G67" s="47">
        <f t="shared" si="4"/>
        <v>7359.2199999999993</v>
      </c>
      <c r="I67" s="14"/>
      <c r="J67" s="14"/>
      <c r="K67" s="14"/>
      <c r="L67" s="14"/>
    </row>
    <row r="68" spans="1:12" s="27" customFormat="1" ht="18" customHeight="1" x14ac:dyDescent="0.25">
      <c r="A68" s="6">
        <v>54</v>
      </c>
      <c r="B68" s="59"/>
      <c r="C68" s="7" t="s">
        <v>310</v>
      </c>
      <c r="D68" s="48">
        <v>406.76</v>
      </c>
      <c r="E68" s="8" t="s">
        <v>40</v>
      </c>
      <c r="F68" s="9">
        <v>12</v>
      </c>
      <c r="G68" s="47">
        <f t="shared" si="4"/>
        <v>4881.12</v>
      </c>
      <c r="I68" s="14"/>
      <c r="J68" s="14"/>
      <c r="K68" s="14"/>
      <c r="L68" s="14"/>
    </row>
    <row r="69" spans="1:12" s="27" customFormat="1" ht="18" customHeight="1" x14ac:dyDescent="0.25">
      <c r="A69" s="6">
        <v>55</v>
      </c>
      <c r="B69" s="59"/>
      <c r="C69" s="7" t="s">
        <v>7</v>
      </c>
      <c r="D69" s="48">
        <v>72</v>
      </c>
      <c r="E69" s="8" t="s">
        <v>33</v>
      </c>
      <c r="F69" s="9">
        <v>30</v>
      </c>
      <c r="G69" s="47">
        <f t="shared" si="4"/>
        <v>2160</v>
      </c>
      <c r="I69" s="14"/>
      <c r="J69" s="14"/>
      <c r="K69" s="14"/>
      <c r="L69" s="14"/>
    </row>
    <row r="70" spans="1:12" s="27" customFormat="1" ht="18" customHeight="1" x14ac:dyDescent="0.25">
      <c r="A70" s="6">
        <v>56</v>
      </c>
      <c r="B70" s="59"/>
      <c r="C70" s="7" t="s">
        <v>306</v>
      </c>
      <c r="D70" s="48">
        <v>4300</v>
      </c>
      <c r="E70" s="8" t="s">
        <v>40</v>
      </c>
      <c r="F70" s="9">
        <v>1.3</v>
      </c>
      <c r="G70" s="47">
        <f t="shared" ref="G70" si="5">F70*D70</f>
        <v>5590</v>
      </c>
      <c r="I70" s="14"/>
      <c r="J70" s="14"/>
      <c r="K70" s="14"/>
      <c r="L70" s="14"/>
    </row>
    <row r="71" spans="1:12" s="27" customFormat="1" ht="18" customHeight="1" x14ac:dyDescent="0.25">
      <c r="A71" s="6">
        <v>57</v>
      </c>
      <c r="B71" s="59"/>
      <c r="C71" s="45" t="s">
        <v>300</v>
      </c>
      <c r="D71" s="48"/>
      <c r="E71" s="8"/>
      <c r="F71" s="9"/>
      <c r="G71" s="47"/>
      <c r="I71" s="14"/>
      <c r="J71" s="14"/>
      <c r="K71" s="14"/>
      <c r="L71" s="14"/>
    </row>
    <row r="72" spans="1:12" s="27" customFormat="1" ht="18" customHeight="1" x14ac:dyDescent="0.25">
      <c r="A72" s="6">
        <v>58</v>
      </c>
      <c r="B72" s="59"/>
      <c r="C72" s="7" t="s">
        <v>301</v>
      </c>
      <c r="D72" s="8">
        <v>578</v>
      </c>
      <c r="E72" s="8" t="s">
        <v>33</v>
      </c>
      <c r="F72" s="9">
        <v>30</v>
      </c>
      <c r="G72" s="47">
        <f t="shared" ref="G72:G73" si="6">F72*D72</f>
        <v>17340</v>
      </c>
      <c r="I72" s="14"/>
      <c r="J72" s="14"/>
      <c r="K72" s="14"/>
      <c r="L72" s="14"/>
    </row>
    <row r="73" spans="1:12" s="27" customFormat="1" ht="18" customHeight="1" x14ac:dyDescent="0.25">
      <c r="A73" s="6">
        <v>59</v>
      </c>
      <c r="B73" s="59"/>
      <c r="C73" s="7" t="s">
        <v>302</v>
      </c>
      <c r="D73" s="8">
        <v>215</v>
      </c>
      <c r="E73" s="8" t="s">
        <v>33</v>
      </c>
      <c r="F73" s="9">
        <v>22</v>
      </c>
      <c r="G73" s="47">
        <f t="shared" si="6"/>
        <v>4730</v>
      </c>
      <c r="I73" s="14"/>
      <c r="J73" s="14"/>
      <c r="K73" s="14"/>
      <c r="L73" s="14"/>
    </row>
    <row r="74" spans="1:12" s="27" customFormat="1" ht="18" customHeight="1" x14ac:dyDescent="0.25">
      <c r="A74" s="6">
        <v>60</v>
      </c>
      <c r="B74" s="59"/>
      <c r="C74" s="67" t="s">
        <v>29</v>
      </c>
      <c r="D74" s="8"/>
      <c r="E74" s="8"/>
      <c r="F74" s="9"/>
      <c r="G74" s="47"/>
      <c r="I74" s="14"/>
      <c r="J74" s="14"/>
      <c r="K74" s="14"/>
      <c r="L74" s="14"/>
    </row>
    <row r="75" spans="1:12" s="27" customFormat="1" ht="18" customHeight="1" x14ac:dyDescent="0.25">
      <c r="A75" s="6">
        <v>61</v>
      </c>
      <c r="B75" s="59"/>
      <c r="C75" s="7" t="s">
        <v>311</v>
      </c>
      <c r="D75" s="48">
        <f>4*4*1.16*6/27</f>
        <v>4.1244444444444435</v>
      </c>
      <c r="E75" s="8" t="s">
        <v>33</v>
      </c>
      <c r="F75" s="9">
        <v>650</v>
      </c>
      <c r="G75" s="47">
        <f t="shared" ref="G75:G88" si="7">F75*D75</f>
        <v>2680.8888888888882</v>
      </c>
      <c r="I75" s="14"/>
      <c r="J75" s="14"/>
      <c r="K75" s="14"/>
      <c r="L75" s="14"/>
    </row>
    <row r="76" spans="1:12" s="27" customFormat="1" ht="18" customHeight="1" x14ac:dyDescent="0.25">
      <c r="A76" s="6">
        <v>62</v>
      </c>
      <c r="B76" s="59"/>
      <c r="C76" s="7" t="s">
        <v>312</v>
      </c>
      <c r="D76" s="54">
        <v>0.5</v>
      </c>
      <c r="E76" s="8" t="s">
        <v>33</v>
      </c>
      <c r="F76" s="9">
        <v>650</v>
      </c>
      <c r="G76" s="47">
        <f t="shared" si="7"/>
        <v>325</v>
      </c>
      <c r="I76" s="14"/>
      <c r="J76" s="14"/>
      <c r="K76" s="14"/>
      <c r="L76" s="14"/>
    </row>
    <row r="77" spans="1:12" s="27" customFormat="1" ht="18" customHeight="1" x14ac:dyDescent="0.25">
      <c r="A77" s="6">
        <v>63</v>
      </c>
      <c r="B77" s="59"/>
      <c r="C77" s="7" t="s">
        <v>313</v>
      </c>
      <c r="D77" s="48">
        <f>5*5*1.16*12/27</f>
        <v>12.888888888888888</v>
      </c>
      <c r="E77" s="8" t="s">
        <v>33</v>
      </c>
      <c r="F77" s="9">
        <v>650</v>
      </c>
      <c r="G77" s="47">
        <f t="shared" si="7"/>
        <v>8377.7777777777774</v>
      </c>
      <c r="I77" s="14"/>
      <c r="J77" s="14"/>
      <c r="K77" s="14"/>
      <c r="L77" s="14"/>
    </row>
    <row r="78" spans="1:12" s="27" customFormat="1" ht="18" customHeight="1" x14ac:dyDescent="0.25">
      <c r="A78" s="6">
        <v>64</v>
      </c>
      <c r="B78" s="59"/>
      <c r="C78" s="68" t="s">
        <v>30</v>
      </c>
      <c r="D78" s="48">
        <f>4*1.33*18.5/27</f>
        <v>3.6451851851851851</v>
      </c>
      <c r="E78" s="8" t="s">
        <v>33</v>
      </c>
      <c r="F78" s="9">
        <v>650</v>
      </c>
      <c r="G78" s="47">
        <f t="shared" si="7"/>
        <v>2369.3703703703704</v>
      </c>
      <c r="I78" s="14"/>
      <c r="J78" s="14"/>
      <c r="K78" s="14"/>
      <c r="L78" s="14"/>
    </row>
    <row r="79" spans="1:12" s="27" customFormat="1" ht="18" customHeight="1" x14ac:dyDescent="0.25">
      <c r="A79" s="6">
        <v>65</v>
      </c>
      <c r="B79" s="59"/>
      <c r="C79" s="45" t="s">
        <v>32</v>
      </c>
      <c r="D79" s="48"/>
      <c r="E79" s="8"/>
      <c r="F79" s="9"/>
      <c r="G79" s="47"/>
      <c r="I79" s="14"/>
      <c r="J79" s="14"/>
      <c r="K79" s="14"/>
      <c r="L79" s="14"/>
    </row>
    <row r="80" spans="1:12" s="27" customFormat="1" ht="18" customHeight="1" x14ac:dyDescent="0.25">
      <c r="A80" s="6">
        <v>66</v>
      </c>
      <c r="B80" s="59"/>
      <c r="C80" s="7" t="s">
        <v>314</v>
      </c>
      <c r="D80" s="48">
        <f>135*2*1/27</f>
        <v>10</v>
      </c>
      <c r="E80" s="8" t="s">
        <v>33</v>
      </c>
      <c r="F80" s="9">
        <v>650</v>
      </c>
      <c r="G80" s="47">
        <f t="shared" si="7"/>
        <v>6500</v>
      </c>
      <c r="I80" s="14"/>
      <c r="J80" s="14"/>
      <c r="K80" s="14"/>
      <c r="L80" s="14"/>
    </row>
    <row r="81" spans="1:12" s="27" customFormat="1" ht="18" customHeight="1" x14ac:dyDescent="0.25">
      <c r="A81" s="6">
        <v>67</v>
      </c>
      <c r="B81" s="59"/>
      <c r="C81" s="45" t="s">
        <v>34</v>
      </c>
      <c r="D81" s="48"/>
      <c r="E81" s="8"/>
      <c r="F81" s="9"/>
      <c r="G81" s="47"/>
      <c r="I81" s="14"/>
      <c r="J81" s="14"/>
      <c r="K81" s="14"/>
      <c r="L81" s="14"/>
    </row>
    <row r="82" spans="1:12" s="27" customFormat="1" ht="18" customHeight="1" x14ac:dyDescent="0.25">
      <c r="A82" s="6">
        <v>68</v>
      </c>
      <c r="B82" s="59"/>
      <c r="C82" s="7" t="s">
        <v>315</v>
      </c>
      <c r="D82" s="48">
        <f>190*3*1/27</f>
        <v>21.111111111111111</v>
      </c>
      <c r="E82" s="8" t="s">
        <v>33</v>
      </c>
      <c r="F82" s="9">
        <v>650</v>
      </c>
      <c r="G82" s="47">
        <f t="shared" si="7"/>
        <v>13722.222222222223</v>
      </c>
      <c r="I82" s="14"/>
      <c r="J82" s="14"/>
      <c r="K82" s="14"/>
      <c r="L82" s="14"/>
    </row>
    <row r="83" spans="1:12" s="27" customFormat="1" ht="18" customHeight="1" x14ac:dyDescent="0.25">
      <c r="A83" s="6">
        <v>69</v>
      </c>
      <c r="B83" s="59"/>
      <c r="C83" s="45" t="s">
        <v>35</v>
      </c>
      <c r="D83" s="8"/>
      <c r="E83" s="8"/>
      <c r="F83" s="9"/>
      <c r="G83" s="47"/>
      <c r="I83" s="14"/>
      <c r="J83" s="14"/>
      <c r="K83" s="14"/>
      <c r="L83" s="14"/>
    </row>
    <row r="84" spans="1:12" s="27" customFormat="1" ht="18" customHeight="1" x14ac:dyDescent="0.25">
      <c r="A84" s="6">
        <v>70</v>
      </c>
      <c r="B84" s="59"/>
      <c r="C84" s="7" t="s">
        <v>38</v>
      </c>
      <c r="D84" s="48">
        <f>1.67*1.67*3*14/27</f>
        <v>4.3382888888888891</v>
      </c>
      <c r="E84" s="8" t="s">
        <v>33</v>
      </c>
      <c r="F84" s="9">
        <v>650</v>
      </c>
      <c r="G84" s="47">
        <f t="shared" si="7"/>
        <v>2819.887777777778</v>
      </c>
      <c r="I84" s="14"/>
      <c r="J84" s="14"/>
      <c r="K84" s="14"/>
      <c r="L84" s="14"/>
    </row>
    <row r="85" spans="1:12" s="27" customFormat="1" ht="18" customHeight="1" x14ac:dyDescent="0.25">
      <c r="A85" s="6">
        <v>71</v>
      </c>
      <c r="B85" s="59"/>
      <c r="C85" s="7" t="s">
        <v>37</v>
      </c>
      <c r="D85" s="48">
        <f>3*2*3/27</f>
        <v>0.66666666666666663</v>
      </c>
      <c r="E85" s="8" t="s">
        <v>33</v>
      </c>
      <c r="F85" s="9">
        <v>650</v>
      </c>
      <c r="G85" s="47">
        <f t="shared" si="7"/>
        <v>433.33333333333331</v>
      </c>
      <c r="I85" s="14"/>
      <c r="J85" s="14"/>
      <c r="K85" s="14"/>
      <c r="L85" s="14"/>
    </row>
    <row r="86" spans="1:12" s="27" customFormat="1" ht="18" customHeight="1" x14ac:dyDescent="0.25">
      <c r="A86" s="6">
        <v>72</v>
      </c>
      <c r="B86" s="59"/>
      <c r="C86" s="7" t="s">
        <v>36</v>
      </c>
      <c r="D86" s="48">
        <f>1.5*1.5*3*2/27</f>
        <v>0.5</v>
      </c>
      <c r="E86" s="8" t="s">
        <v>33</v>
      </c>
      <c r="F86" s="9">
        <v>650</v>
      </c>
      <c r="G86" s="47">
        <f t="shared" si="7"/>
        <v>325</v>
      </c>
      <c r="I86" s="14"/>
      <c r="J86" s="14"/>
      <c r="K86" s="14"/>
      <c r="L86" s="14"/>
    </row>
    <row r="87" spans="1:12" s="27" customFormat="1" ht="18" customHeight="1" x14ac:dyDescent="0.25">
      <c r="A87" s="6">
        <v>73</v>
      </c>
      <c r="B87" s="59"/>
      <c r="C87" s="45" t="s">
        <v>39</v>
      </c>
      <c r="D87" s="48"/>
      <c r="E87" s="8"/>
      <c r="F87" s="9"/>
      <c r="G87" s="47"/>
      <c r="I87" s="14"/>
      <c r="J87" s="14"/>
      <c r="K87" s="14"/>
      <c r="L87" s="14"/>
    </row>
    <row r="88" spans="1:12" s="27" customFormat="1" ht="18" customHeight="1" x14ac:dyDescent="0.25">
      <c r="A88" s="6">
        <v>74</v>
      </c>
      <c r="B88" s="59"/>
      <c r="C88" s="7" t="s">
        <v>316</v>
      </c>
      <c r="D88" s="48">
        <v>2230</v>
      </c>
      <c r="E88" s="8" t="s">
        <v>40</v>
      </c>
      <c r="F88" s="9">
        <v>11</v>
      </c>
      <c r="G88" s="47">
        <f t="shared" si="7"/>
        <v>24530</v>
      </c>
      <c r="I88" s="14"/>
      <c r="J88" s="14"/>
      <c r="K88" s="14"/>
      <c r="L88" s="14"/>
    </row>
    <row r="89" spans="1:12" s="27" customFormat="1" ht="18" customHeight="1" x14ac:dyDescent="0.25">
      <c r="A89" s="6">
        <v>75</v>
      </c>
      <c r="B89" s="59"/>
      <c r="C89" s="45" t="s">
        <v>261</v>
      </c>
      <c r="D89" s="48"/>
      <c r="E89" s="8"/>
      <c r="F89" s="9"/>
      <c r="G89" s="47"/>
      <c r="I89" s="14"/>
      <c r="J89" s="14"/>
      <c r="K89" s="14"/>
      <c r="L89" s="14"/>
    </row>
    <row r="90" spans="1:12" s="27" customFormat="1" ht="18" customHeight="1" x14ac:dyDescent="0.25">
      <c r="A90" s="6">
        <v>76</v>
      </c>
      <c r="B90" s="59"/>
      <c r="C90" s="7" t="s">
        <v>262</v>
      </c>
      <c r="D90" s="48">
        <v>1</v>
      </c>
      <c r="E90" s="8" t="s">
        <v>263</v>
      </c>
      <c r="F90" s="9">
        <v>500</v>
      </c>
      <c r="G90" s="47">
        <f t="shared" ref="G90" si="8">F90*D90</f>
        <v>500</v>
      </c>
      <c r="I90" s="14"/>
      <c r="J90" s="14"/>
      <c r="K90" s="14"/>
      <c r="L90" s="14"/>
    </row>
    <row r="91" spans="1:12" s="27" customFormat="1" ht="18" customHeight="1" x14ac:dyDescent="0.25">
      <c r="A91" s="6">
        <v>78</v>
      </c>
      <c r="B91" s="59"/>
      <c r="C91" s="67" t="s">
        <v>241</v>
      </c>
      <c r="D91" s="48"/>
      <c r="E91" s="8"/>
      <c r="F91" s="9"/>
      <c r="G91" s="47"/>
      <c r="I91" s="14"/>
      <c r="J91" s="14"/>
      <c r="K91" s="14"/>
      <c r="L91" s="14"/>
    </row>
    <row r="92" spans="1:12" s="27" customFormat="1" ht="18" customHeight="1" x14ac:dyDescent="0.25">
      <c r="A92" s="6">
        <v>79</v>
      </c>
      <c r="B92" s="59"/>
      <c r="C92" s="45" t="s">
        <v>317</v>
      </c>
      <c r="D92" s="48"/>
      <c r="E92" s="8"/>
      <c r="F92" s="9"/>
      <c r="G92" s="47"/>
      <c r="I92" s="14"/>
      <c r="J92" s="14"/>
      <c r="K92" s="14"/>
      <c r="L92" s="14"/>
    </row>
    <row r="93" spans="1:12" s="27" customFormat="1" ht="18" customHeight="1" x14ac:dyDescent="0.25">
      <c r="A93" s="6">
        <v>80</v>
      </c>
      <c r="B93" s="59"/>
      <c r="C93" s="7" t="s">
        <v>318</v>
      </c>
      <c r="D93" s="48">
        <v>56</v>
      </c>
      <c r="E93" s="8" t="s">
        <v>31</v>
      </c>
      <c r="F93" s="9">
        <v>12</v>
      </c>
      <c r="G93" s="47">
        <f t="shared" ref="G93:G102" si="9">F93*D93</f>
        <v>672</v>
      </c>
      <c r="I93" s="14"/>
      <c r="J93" s="14"/>
      <c r="K93" s="14"/>
      <c r="L93" s="14"/>
    </row>
    <row r="94" spans="1:12" s="27" customFormat="1" ht="18" customHeight="1" x14ac:dyDescent="0.25">
      <c r="A94" s="6">
        <v>81</v>
      </c>
      <c r="B94" s="59"/>
      <c r="C94" s="7" t="s">
        <v>237</v>
      </c>
      <c r="D94" s="48">
        <v>14</v>
      </c>
      <c r="E94" s="8" t="s">
        <v>31</v>
      </c>
      <c r="F94" s="9">
        <v>12</v>
      </c>
      <c r="G94" s="47">
        <f t="shared" si="9"/>
        <v>168</v>
      </c>
      <c r="I94" s="14"/>
      <c r="J94" s="14"/>
      <c r="K94" s="14"/>
      <c r="L94" s="14"/>
    </row>
    <row r="95" spans="1:12" s="27" customFormat="1" ht="18" customHeight="1" x14ac:dyDescent="0.25">
      <c r="A95" s="6">
        <v>82</v>
      </c>
      <c r="B95" s="59"/>
      <c r="C95" s="7" t="s">
        <v>240</v>
      </c>
      <c r="D95" s="8">
        <v>98</v>
      </c>
      <c r="E95" s="8" t="s">
        <v>31</v>
      </c>
      <c r="F95" s="9">
        <v>12</v>
      </c>
      <c r="G95" s="47">
        <f t="shared" si="9"/>
        <v>1176</v>
      </c>
      <c r="I95" s="14"/>
      <c r="J95" s="14"/>
      <c r="K95" s="14"/>
      <c r="L95" s="14"/>
    </row>
    <row r="96" spans="1:12" s="27" customFormat="1" ht="18" customHeight="1" x14ac:dyDescent="0.25">
      <c r="A96" s="6">
        <v>83</v>
      </c>
      <c r="B96" s="59"/>
      <c r="C96" s="7" t="s">
        <v>238</v>
      </c>
      <c r="D96" s="8">
        <v>28</v>
      </c>
      <c r="E96" s="8" t="s">
        <v>31</v>
      </c>
      <c r="F96" s="9">
        <v>12</v>
      </c>
      <c r="G96" s="47">
        <f t="shared" si="9"/>
        <v>336</v>
      </c>
      <c r="I96" s="14"/>
      <c r="J96" s="14"/>
      <c r="K96" s="14"/>
      <c r="L96" s="14"/>
    </row>
    <row r="97" spans="1:12" s="27" customFormat="1" ht="18" customHeight="1" x14ac:dyDescent="0.25">
      <c r="A97" s="6">
        <v>84</v>
      </c>
      <c r="B97" s="59"/>
      <c r="C97" s="7" t="s">
        <v>239</v>
      </c>
      <c r="D97" s="8">
        <v>112</v>
      </c>
      <c r="E97" s="8" t="s">
        <v>31</v>
      </c>
      <c r="F97" s="9">
        <v>12</v>
      </c>
      <c r="G97" s="47">
        <f t="shared" si="9"/>
        <v>1344</v>
      </c>
      <c r="I97" s="14"/>
      <c r="J97" s="14"/>
      <c r="K97" s="14"/>
      <c r="L97" s="14"/>
    </row>
    <row r="98" spans="1:12" s="27" customFormat="1" ht="18" customHeight="1" x14ac:dyDescent="0.25">
      <c r="A98" s="6">
        <v>85</v>
      </c>
      <c r="B98" s="59"/>
      <c r="C98" s="7" t="s">
        <v>319</v>
      </c>
      <c r="D98" s="8">
        <v>28</v>
      </c>
      <c r="E98" s="8" t="s">
        <v>31</v>
      </c>
      <c r="F98" s="9">
        <v>12</v>
      </c>
      <c r="G98" s="47">
        <f t="shared" si="9"/>
        <v>336</v>
      </c>
      <c r="I98" s="14"/>
      <c r="J98" s="14"/>
      <c r="K98" s="14"/>
      <c r="L98" s="14"/>
    </row>
    <row r="99" spans="1:12" s="27" customFormat="1" ht="18" customHeight="1" x14ac:dyDescent="0.25">
      <c r="A99" s="6">
        <v>86</v>
      </c>
      <c r="B99" s="59"/>
      <c r="C99" s="7" t="s">
        <v>320</v>
      </c>
      <c r="D99" s="8">
        <v>28</v>
      </c>
      <c r="E99" s="8" t="s">
        <v>31</v>
      </c>
      <c r="F99" s="9">
        <v>12</v>
      </c>
      <c r="G99" s="47">
        <f t="shared" si="9"/>
        <v>336</v>
      </c>
      <c r="I99" s="14"/>
      <c r="J99" s="14"/>
      <c r="K99" s="14"/>
      <c r="L99" s="14"/>
    </row>
    <row r="100" spans="1:12" s="27" customFormat="1" ht="18" customHeight="1" x14ac:dyDescent="0.25">
      <c r="A100" s="6">
        <v>87</v>
      </c>
      <c r="B100" s="59"/>
      <c r="C100" s="7" t="s">
        <v>347</v>
      </c>
      <c r="D100" s="8">
        <v>56</v>
      </c>
      <c r="E100" s="8" t="s">
        <v>31</v>
      </c>
      <c r="F100" s="9">
        <v>12</v>
      </c>
      <c r="G100" s="47">
        <f t="shared" si="9"/>
        <v>672</v>
      </c>
      <c r="I100" s="14"/>
      <c r="J100" s="14"/>
      <c r="K100" s="14"/>
      <c r="L100" s="14"/>
    </row>
    <row r="101" spans="1:12" s="27" customFormat="1" ht="18" customHeight="1" x14ac:dyDescent="0.25">
      <c r="A101" s="6">
        <v>88</v>
      </c>
      <c r="B101" s="59"/>
      <c r="C101" s="7" t="s">
        <v>319</v>
      </c>
      <c r="D101" s="8">
        <v>28</v>
      </c>
      <c r="E101" s="8" t="s">
        <v>31</v>
      </c>
      <c r="F101" s="9">
        <v>12</v>
      </c>
      <c r="G101" s="47">
        <f t="shared" si="9"/>
        <v>336</v>
      </c>
      <c r="I101" s="14"/>
      <c r="J101" s="14"/>
      <c r="K101" s="14"/>
      <c r="L101" s="14"/>
    </row>
    <row r="102" spans="1:12" s="27" customFormat="1" ht="18" customHeight="1" x14ac:dyDescent="0.25">
      <c r="A102" s="6">
        <v>89</v>
      </c>
      <c r="B102" s="59"/>
      <c r="C102" s="7" t="s">
        <v>321</v>
      </c>
      <c r="D102" s="8">
        <v>14</v>
      </c>
      <c r="E102" s="8" t="s">
        <v>31</v>
      </c>
      <c r="F102" s="9">
        <v>12</v>
      </c>
      <c r="G102" s="47">
        <f t="shared" si="9"/>
        <v>168</v>
      </c>
      <c r="I102" s="14"/>
      <c r="J102" s="14"/>
      <c r="K102" s="14"/>
      <c r="L102" s="14"/>
    </row>
    <row r="103" spans="1:12" s="27" customFormat="1" ht="18" customHeight="1" x14ac:dyDescent="0.25">
      <c r="A103" s="6">
        <v>91</v>
      </c>
      <c r="B103" s="59"/>
      <c r="C103" s="45" t="s">
        <v>42</v>
      </c>
      <c r="D103" s="8"/>
      <c r="E103" s="8"/>
      <c r="F103" s="9"/>
      <c r="G103" s="47"/>
      <c r="I103" s="14"/>
      <c r="J103" s="14"/>
      <c r="K103" s="14"/>
      <c r="L103" s="14"/>
    </row>
    <row r="104" spans="1:12" s="27" customFormat="1" ht="18" customHeight="1" x14ac:dyDescent="0.25">
      <c r="A104" s="6">
        <v>92</v>
      </c>
      <c r="B104" s="59"/>
      <c r="C104" s="7" t="s">
        <v>278</v>
      </c>
      <c r="D104" s="48">
        <v>169.34</v>
      </c>
      <c r="E104" s="8" t="s">
        <v>41</v>
      </c>
      <c r="F104" s="9">
        <v>12</v>
      </c>
      <c r="G104" s="47">
        <f t="shared" ref="G104" si="10">F104*D104</f>
        <v>2032.08</v>
      </c>
      <c r="I104" s="14"/>
      <c r="J104" s="14"/>
      <c r="K104" s="14"/>
      <c r="L104" s="14"/>
    </row>
    <row r="105" spans="1:12" s="27" customFormat="1" ht="18" customHeight="1" x14ac:dyDescent="0.25">
      <c r="A105" s="6">
        <v>93</v>
      </c>
      <c r="B105" s="59"/>
      <c r="C105" s="7" t="s">
        <v>279</v>
      </c>
      <c r="D105" s="48">
        <v>140.58000000000001</v>
      </c>
      <c r="E105" s="8" t="s">
        <v>41</v>
      </c>
      <c r="F105" s="9">
        <v>12</v>
      </c>
      <c r="G105" s="47">
        <f t="shared" ref="G105:G119" si="11">F105*D105</f>
        <v>1686.96</v>
      </c>
      <c r="I105" s="14"/>
      <c r="J105" s="14"/>
      <c r="K105" s="14"/>
      <c r="L105" s="14"/>
    </row>
    <row r="106" spans="1:12" s="27" customFormat="1" ht="18" customHeight="1" x14ac:dyDescent="0.25">
      <c r="A106" s="6">
        <v>94</v>
      </c>
      <c r="B106" s="59"/>
      <c r="C106" s="7" t="s">
        <v>280</v>
      </c>
      <c r="D106" s="48">
        <v>131.02000000000001</v>
      </c>
      <c r="E106" s="8" t="s">
        <v>41</v>
      </c>
      <c r="F106" s="9">
        <v>12</v>
      </c>
      <c r="G106" s="47">
        <f t="shared" si="11"/>
        <v>1572.2400000000002</v>
      </c>
      <c r="I106" s="14"/>
      <c r="J106" s="14"/>
      <c r="K106" s="14"/>
      <c r="L106" s="14"/>
    </row>
    <row r="107" spans="1:12" s="27" customFormat="1" ht="18" customHeight="1" x14ac:dyDescent="0.25">
      <c r="A107" s="6">
        <v>95</v>
      </c>
      <c r="B107" s="59"/>
      <c r="C107" s="7" t="s">
        <v>281</v>
      </c>
      <c r="D107" s="48">
        <v>16.440000000000001</v>
      </c>
      <c r="E107" s="8" t="s">
        <v>41</v>
      </c>
      <c r="F107" s="9">
        <v>12</v>
      </c>
      <c r="G107" s="47">
        <f t="shared" si="11"/>
        <v>197.28000000000003</v>
      </c>
      <c r="I107" s="14"/>
      <c r="J107" s="14"/>
      <c r="K107" s="14"/>
      <c r="L107" s="14"/>
    </row>
    <row r="108" spans="1:12" s="27" customFormat="1" ht="18" customHeight="1" x14ac:dyDescent="0.25">
      <c r="A108" s="6">
        <v>96</v>
      </c>
      <c r="B108" s="59"/>
      <c r="C108" s="7" t="s">
        <v>282</v>
      </c>
      <c r="D108" s="48">
        <v>247.66</v>
      </c>
      <c r="E108" s="8" t="s">
        <v>41</v>
      </c>
      <c r="F108" s="9">
        <v>12</v>
      </c>
      <c r="G108" s="47">
        <f t="shared" si="11"/>
        <v>2971.92</v>
      </c>
      <c r="I108" s="14"/>
      <c r="J108" s="14"/>
      <c r="K108" s="14"/>
      <c r="L108" s="14"/>
    </row>
    <row r="109" spans="1:12" s="27" customFormat="1" ht="18" customHeight="1" x14ac:dyDescent="0.25">
      <c r="A109" s="6">
        <v>97</v>
      </c>
      <c r="B109" s="59"/>
      <c r="C109" s="7" t="s">
        <v>283</v>
      </c>
      <c r="D109" s="48">
        <v>135.54</v>
      </c>
      <c r="E109" s="8" t="s">
        <v>41</v>
      </c>
      <c r="F109" s="9">
        <v>12</v>
      </c>
      <c r="G109" s="47">
        <f t="shared" si="11"/>
        <v>1626.48</v>
      </c>
      <c r="I109" s="14"/>
      <c r="J109" s="14"/>
      <c r="K109" s="14"/>
      <c r="L109" s="14"/>
    </row>
    <row r="110" spans="1:12" s="27" customFormat="1" ht="18" customHeight="1" x14ac:dyDescent="0.25">
      <c r="A110" s="6">
        <v>98</v>
      </c>
      <c r="B110" s="59"/>
      <c r="C110" s="7" t="s">
        <v>284</v>
      </c>
      <c r="D110" s="48">
        <v>50.19</v>
      </c>
      <c r="E110" s="8" t="s">
        <v>41</v>
      </c>
      <c r="F110" s="9">
        <v>12</v>
      </c>
      <c r="G110" s="47">
        <f t="shared" si="11"/>
        <v>602.28</v>
      </c>
      <c r="I110" s="14"/>
      <c r="J110" s="14"/>
      <c r="K110" s="14"/>
      <c r="L110" s="14"/>
    </row>
    <row r="111" spans="1:12" s="27" customFormat="1" ht="18" customHeight="1" x14ac:dyDescent="0.25">
      <c r="A111" s="6">
        <v>99</v>
      </c>
      <c r="B111" s="59"/>
      <c r="C111" s="7" t="s">
        <v>285</v>
      </c>
      <c r="D111" s="48">
        <v>7.47</v>
      </c>
      <c r="E111" s="8" t="s">
        <v>41</v>
      </c>
      <c r="F111" s="9">
        <v>12</v>
      </c>
      <c r="G111" s="47">
        <f t="shared" si="11"/>
        <v>89.64</v>
      </c>
      <c r="I111" s="14"/>
      <c r="J111" s="14"/>
      <c r="K111" s="14"/>
      <c r="L111" s="14"/>
    </row>
    <row r="112" spans="1:12" s="27" customFormat="1" ht="18" customHeight="1" x14ac:dyDescent="0.25">
      <c r="A112" s="6">
        <v>100</v>
      </c>
      <c r="B112" s="59"/>
      <c r="C112" s="7" t="s">
        <v>286</v>
      </c>
      <c r="D112" s="8">
        <v>28</v>
      </c>
      <c r="E112" s="8" t="s">
        <v>41</v>
      </c>
      <c r="F112" s="9">
        <v>12</v>
      </c>
      <c r="G112" s="47">
        <f t="shared" ref="G112" si="12">F112*D112</f>
        <v>336</v>
      </c>
      <c r="I112" s="14"/>
      <c r="J112" s="14"/>
      <c r="K112" s="14"/>
      <c r="L112" s="14"/>
    </row>
    <row r="113" spans="1:12" s="27" customFormat="1" ht="18" customHeight="1" x14ac:dyDescent="0.25">
      <c r="A113" s="6">
        <v>101</v>
      </c>
      <c r="B113" s="59"/>
      <c r="C113" s="7" t="s">
        <v>273</v>
      </c>
      <c r="D113" s="48">
        <v>5.2</v>
      </c>
      <c r="E113" s="8" t="s">
        <v>41</v>
      </c>
      <c r="F113" s="9">
        <v>12</v>
      </c>
      <c r="G113" s="47">
        <f t="shared" si="11"/>
        <v>62.400000000000006</v>
      </c>
      <c r="I113" s="14"/>
      <c r="J113" s="14"/>
      <c r="K113" s="14"/>
      <c r="L113" s="14"/>
    </row>
    <row r="114" spans="1:12" s="27" customFormat="1" ht="18" customHeight="1" x14ac:dyDescent="0.25">
      <c r="A114" s="6">
        <v>102</v>
      </c>
      <c r="B114" s="59"/>
      <c r="C114" s="7" t="s">
        <v>274</v>
      </c>
      <c r="D114" s="48">
        <v>12.51</v>
      </c>
      <c r="E114" s="8" t="s">
        <v>41</v>
      </c>
      <c r="F114" s="9">
        <v>12</v>
      </c>
      <c r="G114" s="47">
        <f t="shared" si="11"/>
        <v>150.12</v>
      </c>
      <c r="I114" s="14"/>
      <c r="J114" s="14"/>
      <c r="K114" s="14"/>
      <c r="L114" s="14"/>
    </row>
    <row r="115" spans="1:12" s="27" customFormat="1" ht="18" customHeight="1" x14ac:dyDescent="0.25">
      <c r="A115" s="6">
        <v>103</v>
      </c>
      <c r="B115" s="59"/>
      <c r="C115" s="7" t="s">
        <v>275</v>
      </c>
      <c r="D115" s="48">
        <v>78.19</v>
      </c>
      <c r="E115" s="8" t="s">
        <v>41</v>
      </c>
      <c r="F115" s="9">
        <v>12</v>
      </c>
      <c r="G115" s="47">
        <f t="shared" si="11"/>
        <v>938.28</v>
      </c>
      <c r="I115" s="14"/>
      <c r="J115" s="14"/>
      <c r="K115" s="14"/>
      <c r="L115" s="14"/>
    </row>
    <row r="116" spans="1:12" s="27" customFormat="1" ht="18" customHeight="1" x14ac:dyDescent="0.25">
      <c r="A116" s="6">
        <v>104</v>
      </c>
      <c r="B116" s="59"/>
      <c r="C116" s="7" t="s">
        <v>276</v>
      </c>
      <c r="D116" s="48">
        <v>11.87</v>
      </c>
      <c r="E116" s="8" t="s">
        <v>41</v>
      </c>
      <c r="F116" s="9">
        <v>12</v>
      </c>
      <c r="G116" s="47">
        <f t="shared" si="11"/>
        <v>142.44</v>
      </c>
      <c r="I116" s="14"/>
      <c r="J116" s="14"/>
      <c r="K116" s="14"/>
      <c r="L116" s="14"/>
    </row>
    <row r="117" spans="1:12" s="27" customFormat="1" ht="18" customHeight="1" x14ac:dyDescent="0.25">
      <c r="A117" s="6">
        <v>105</v>
      </c>
      <c r="B117" s="59"/>
      <c r="C117" s="7" t="s">
        <v>277</v>
      </c>
      <c r="D117" s="48">
        <v>8.1199999999999992</v>
      </c>
      <c r="E117" s="8" t="s">
        <v>41</v>
      </c>
      <c r="F117" s="9">
        <v>12</v>
      </c>
      <c r="G117" s="47">
        <f t="shared" si="11"/>
        <v>97.44</v>
      </c>
      <c r="I117" s="14"/>
      <c r="J117" s="14"/>
      <c r="K117" s="14"/>
      <c r="L117" s="14"/>
    </row>
    <row r="118" spans="1:12" s="27" customFormat="1" ht="18" customHeight="1" x14ac:dyDescent="0.25">
      <c r="A118" s="6">
        <v>106</v>
      </c>
      <c r="B118" s="59"/>
      <c r="C118" s="7" t="s">
        <v>322</v>
      </c>
      <c r="D118" s="48">
        <v>3025</v>
      </c>
      <c r="E118" s="8" t="s">
        <v>40</v>
      </c>
      <c r="F118" s="9">
        <v>25</v>
      </c>
      <c r="G118" s="47">
        <f t="shared" si="11"/>
        <v>75625</v>
      </c>
      <c r="I118" s="14"/>
      <c r="J118" s="14"/>
      <c r="K118" s="14"/>
      <c r="L118" s="14"/>
    </row>
    <row r="119" spans="1:12" s="27" customFormat="1" ht="18" customHeight="1" x14ac:dyDescent="0.25">
      <c r="A119" s="6">
        <v>107</v>
      </c>
      <c r="B119" s="59"/>
      <c r="C119" s="7" t="s">
        <v>303</v>
      </c>
      <c r="D119" s="8">
        <v>15</v>
      </c>
      <c r="E119" s="8" t="s">
        <v>41</v>
      </c>
      <c r="F119" s="9">
        <v>25</v>
      </c>
      <c r="G119" s="47">
        <f t="shared" si="11"/>
        <v>375</v>
      </c>
      <c r="I119" s="14"/>
      <c r="J119" s="14"/>
      <c r="K119" s="14"/>
      <c r="L119" s="14"/>
    </row>
    <row r="120" spans="1:12" s="27" customFormat="1" ht="18" customHeight="1" x14ac:dyDescent="0.25">
      <c r="A120" s="6">
        <v>108</v>
      </c>
      <c r="B120" s="59"/>
      <c r="C120" s="67" t="s">
        <v>352</v>
      </c>
      <c r="D120" s="8"/>
      <c r="E120" s="8"/>
      <c r="F120" s="9"/>
      <c r="G120" s="47"/>
      <c r="I120" s="14"/>
      <c r="J120" s="14"/>
      <c r="K120" s="14"/>
      <c r="L120" s="14"/>
    </row>
    <row r="121" spans="1:12" s="27" customFormat="1" ht="18" customHeight="1" x14ac:dyDescent="0.25">
      <c r="A121" s="6">
        <v>109</v>
      </c>
      <c r="B121" s="59"/>
      <c r="C121" s="7" t="s">
        <v>134</v>
      </c>
      <c r="D121" s="8">
        <v>2584</v>
      </c>
      <c r="E121" s="8" t="s">
        <v>40</v>
      </c>
      <c r="F121" s="9">
        <v>3</v>
      </c>
      <c r="G121" s="47">
        <f t="shared" ref="G121:G125" si="13">F121*D121</f>
        <v>7752</v>
      </c>
      <c r="I121" s="14"/>
      <c r="J121" s="14"/>
      <c r="K121" s="14"/>
      <c r="L121" s="14"/>
    </row>
    <row r="122" spans="1:12" s="27" customFormat="1" ht="18" customHeight="1" x14ac:dyDescent="0.25">
      <c r="A122" s="6">
        <v>110</v>
      </c>
      <c r="B122" s="59"/>
      <c r="C122" s="7" t="s">
        <v>135</v>
      </c>
      <c r="D122" s="8">
        <v>2584</v>
      </c>
      <c r="E122" s="8" t="s">
        <v>40</v>
      </c>
      <c r="F122" s="9">
        <v>2</v>
      </c>
      <c r="G122" s="47">
        <f t="shared" si="13"/>
        <v>5168</v>
      </c>
      <c r="I122" s="14"/>
      <c r="J122" s="14"/>
      <c r="K122" s="14"/>
      <c r="L122" s="14"/>
    </row>
    <row r="123" spans="1:12" s="27" customFormat="1" ht="18" customHeight="1" x14ac:dyDescent="0.25">
      <c r="A123" s="6">
        <v>111</v>
      </c>
      <c r="B123" s="59"/>
      <c r="C123" s="7" t="s">
        <v>136</v>
      </c>
      <c r="D123" s="8">
        <v>2584</v>
      </c>
      <c r="E123" s="8" t="s">
        <v>40</v>
      </c>
      <c r="F123" s="9">
        <v>1.6</v>
      </c>
      <c r="G123" s="47">
        <f t="shared" si="13"/>
        <v>4134.4000000000005</v>
      </c>
      <c r="I123" s="14"/>
      <c r="J123" s="14"/>
      <c r="K123" s="14"/>
      <c r="L123" s="14"/>
    </row>
    <row r="124" spans="1:12" s="27" customFormat="1" ht="18" customHeight="1" x14ac:dyDescent="0.25">
      <c r="A124" s="6">
        <v>112</v>
      </c>
      <c r="B124" s="59"/>
      <c r="C124" s="7" t="s">
        <v>137</v>
      </c>
      <c r="D124" s="8">
        <v>2584</v>
      </c>
      <c r="E124" s="8" t="s">
        <v>40</v>
      </c>
      <c r="F124" s="9">
        <v>25</v>
      </c>
      <c r="G124" s="47">
        <f t="shared" si="13"/>
        <v>64600</v>
      </c>
      <c r="I124" s="14"/>
      <c r="J124" s="14"/>
      <c r="K124" s="14"/>
      <c r="L124" s="14"/>
    </row>
    <row r="125" spans="1:12" s="27" customFormat="1" ht="18" customHeight="1" x14ac:dyDescent="0.25">
      <c r="A125" s="6">
        <v>113</v>
      </c>
      <c r="B125" s="59"/>
      <c r="C125" s="7" t="s">
        <v>242</v>
      </c>
      <c r="D125" s="8">
        <v>94</v>
      </c>
      <c r="E125" s="8" t="s">
        <v>40</v>
      </c>
      <c r="F125" s="9">
        <v>14</v>
      </c>
      <c r="G125" s="47">
        <f t="shared" si="13"/>
        <v>1316</v>
      </c>
      <c r="I125" s="14"/>
      <c r="J125" s="14"/>
      <c r="K125" s="14"/>
      <c r="L125" s="14"/>
    </row>
    <row r="126" spans="1:12" s="27" customFormat="1" ht="18" customHeight="1" x14ac:dyDescent="0.25">
      <c r="A126" s="6">
        <v>114</v>
      </c>
      <c r="B126" s="59"/>
      <c r="C126" s="67" t="s">
        <v>223</v>
      </c>
      <c r="D126" s="8"/>
      <c r="E126" s="8"/>
      <c r="F126" s="9"/>
      <c r="G126" s="47"/>
      <c r="I126" s="14"/>
      <c r="J126" s="14"/>
      <c r="K126" s="14"/>
      <c r="L126" s="14"/>
    </row>
    <row r="127" spans="1:12" s="27" customFormat="1" ht="18" customHeight="1" x14ac:dyDescent="0.25">
      <c r="A127" s="6">
        <v>115</v>
      </c>
      <c r="B127" s="59"/>
      <c r="C127" s="45" t="s">
        <v>138</v>
      </c>
      <c r="D127" s="8"/>
      <c r="E127" s="8"/>
      <c r="F127" s="9"/>
      <c r="G127" s="47"/>
      <c r="I127" s="14"/>
      <c r="J127" s="14"/>
      <c r="K127" s="14"/>
      <c r="L127" s="14"/>
    </row>
    <row r="128" spans="1:12" s="27" customFormat="1" ht="18" customHeight="1" x14ac:dyDescent="0.25">
      <c r="A128" s="6">
        <v>116</v>
      </c>
      <c r="B128" s="59"/>
      <c r="C128" s="7" t="s">
        <v>139</v>
      </c>
      <c r="D128" s="8">
        <v>1</v>
      </c>
      <c r="E128" s="8" t="s">
        <v>31</v>
      </c>
      <c r="F128" s="9">
        <v>1140</v>
      </c>
      <c r="G128" s="47">
        <f t="shared" ref="G128:G179" si="14">F128*D128</f>
        <v>1140</v>
      </c>
      <c r="I128" s="14"/>
      <c r="J128" s="14"/>
      <c r="K128" s="14"/>
      <c r="L128" s="14"/>
    </row>
    <row r="129" spans="1:12" s="27" customFormat="1" ht="18" customHeight="1" x14ac:dyDescent="0.25">
      <c r="A129" s="6">
        <v>117</v>
      </c>
      <c r="B129" s="59"/>
      <c r="C129" s="7" t="s">
        <v>140</v>
      </c>
      <c r="D129" s="8">
        <v>6</v>
      </c>
      <c r="E129" s="8" t="s">
        <v>31</v>
      </c>
      <c r="F129" s="9">
        <v>1050</v>
      </c>
      <c r="G129" s="47">
        <f t="shared" si="14"/>
        <v>6300</v>
      </c>
      <c r="I129" s="14"/>
      <c r="J129" s="14"/>
      <c r="K129" s="14"/>
      <c r="L129" s="14"/>
    </row>
    <row r="130" spans="1:12" s="27" customFormat="1" ht="18" customHeight="1" x14ac:dyDescent="0.25">
      <c r="A130" s="6">
        <v>118</v>
      </c>
      <c r="B130" s="59"/>
      <c r="C130" s="7" t="s">
        <v>141</v>
      </c>
      <c r="D130" s="8">
        <v>9</v>
      </c>
      <c r="E130" s="8" t="s">
        <v>31</v>
      </c>
      <c r="F130" s="9">
        <v>970</v>
      </c>
      <c r="G130" s="47">
        <f t="shared" si="14"/>
        <v>8730</v>
      </c>
      <c r="I130" s="14"/>
      <c r="J130" s="14"/>
      <c r="K130" s="14"/>
      <c r="L130" s="14"/>
    </row>
    <row r="131" spans="1:12" s="27" customFormat="1" ht="18" customHeight="1" x14ac:dyDescent="0.25">
      <c r="A131" s="6">
        <v>119</v>
      </c>
      <c r="B131" s="59"/>
      <c r="C131" s="67" t="s">
        <v>236</v>
      </c>
      <c r="D131" s="8"/>
      <c r="E131" s="8"/>
      <c r="F131" s="9"/>
      <c r="G131" s="47"/>
      <c r="I131" s="14"/>
      <c r="J131" s="14"/>
      <c r="K131" s="14"/>
      <c r="L131" s="14"/>
    </row>
    <row r="132" spans="1:12" s="27" customFormat="1" ht="18" customHeight="1" x14ac:dyDescent="0.25">
      <c r="A132" s="6">
        <v>120</v>
      </c>
      <c r="B132" s="59"/>
      <c r="C132" s="45" t="s">
        <v>161</v>
      </c>
      <c r="D132" s="8"/>
      <c r="E132" s="8"/>
      <c r="F132" s="9"/>
      <c r="G132" s="47"/>
      <c r="I132" s="14"/>
      <c r="J132" s="14"/>
      <c r="K132" s="14"/>
      <c r="L132" s="14"/>
    </row>
    <row r="133" spans="1:12" s="27" customFormat="1" ht="18" customHeight="1" x14ac:dyDescent="0.25">
      <c r="A133" s="6">
        <v>121</v>
      </c>
      <c r="B133" s="59"/>
      <c r="C133" s="7" t="s">
        <v>323</v>
      </c>
      <c r="D133" s="8">
        <f>37*14</f>
        <v>518</v>
      </c>
      <c r="E133" s="8" t="s">
        <v>40</v>
      </c>
      <c r="F133" s="9">
        <v>2</v>
      </c>
      <c r="G133" s="47">
        <f t="shared" si="14"/>
        <v>1036</v>
      </c>
      <c r="I133" s="14"/>
      <c r="J133" s="14"/>
      <c r="K133" s="14"/>
      <c r="L133" s="14"/>
    </row>
    <row r="134" spans="1:12" s="27" customFormat="1" ht="18" customHeight="1" x14ac:dyDescent="0.25">
      <c r="A134" s="6">
        <v>122</v>
      </c>
      <c r="B134" s="59"/>
      <c r="C134" s="7" t="s">
        <v>144</v>
      </c>
      <c r="D134" s="8">
        <f>37*14</f>
        <v>518</v>
      </c>
      <c r="E134" s="8" t="s">
        <v>40</v>
      </c>
      <c r="F134" s="9">
        <v>4</v>
      </c>
      <c r="G134" s="47">
        <f t="shared" si="14"/>
        <v>2072</v>
      </c>
      <c r="I134" s="14"/>
      <c r="J134" s="14"/>
      <c r="K134" s="14"/>
      <c r="L134" s="14"/>
    </row>
    <row r="135" spans="1:12" s="27" customFormat="1" ht="18" customHeight="1" x14ac:dyDescent="0.25">
      <c r="A135" s="6">
        <v>123</v>
      </c>
      <c r="B135" s="59"/>
      <c r="C135" s="7" t="s">
        <v>142</v>
      </c>
      <c r="D135" s="8">
        <f>37*2</f>
        <v>74</v>
      </c>
      <c r="E135" s="8" t="s">
        <v>41</v>
      </c>
      <c r="F135" s="9">
        <v>3</v>
      </c>
      <c r="G135" s="47">
        <f t="shared" si="14"/>
        <v>222</v>
      </c>
      <c r="I135" s="14"/>
      <c r="J135" s="14"/>
      <c r="K135" s="14"/>
      <c r="L135" s="14"/>
    </row>
    <row r="136" spans="1:12" s="27" customFormat="1" ht="18" customHeight="1" x14ac:dyDescent="0.25">
      <c r="A136" s="6">
        <v>124</v>
      </c>
      <c r="B136" s="59"/>
      <c r="C136" s="45" t="s">
        <v>143</v>
      </c>
      <c r="D136" s="8"/>
      <c r="E136" s="8"/>
      <c r="F136" s="9"/>
      <c r="G136" s="47"/>
      <c r="I136" s="14"/>
      <c r="J136" s="14"/>
      <c r="K136" s="14"/>
      <c r="L136" s="14"/>
    </row>
    <row r="137" spans="1:12" s="27" customFormat="1" ht="18" customHeight="1" x14ac:dyDescent="0.25">
      <c r="A137" s="6">
        <v>125</v>
      </c>
      <c r="B137" s="59"/>
      <c r="C137" s="7" t="s">
        <v>323</v>
      </c>
      <c r="D137" s="8">
        <f>14*9</f>
        <v>126</v>
      </c>
      <c r="E137" s="8" t="s">
        <v>40</v>
      </c>
      <c r="F137" s="9">
        <v>2</v>
      </c>
      <c r="G137" s="47">
        <f t="shared" si="14"/>
        <v>252</v>
      </c>
      <c r="I137" s="14"/>
      <c r="J137" s="14"/>
      <c r="K137" s="14"/>
      <c r="L137" s="14"/>
    </row>
    <row r="138" spans="1:12" s="27" customFormat="1" ht="18" customHeight="1" x14ac:dyDescent="0.25">
      <c r="A138" s="6">
        <v>126</v>
      </c>
      <c r="B138" s="59"/>
      <c r="C138" s="7" t="s">
        <v>144</v>
      </c>
      <c r="D138" s="8">
        <f>14*9</f>
        <v>126</v>
      </c>
      <c r="E138" s="8" t="s">
        <v>40</v>
      </c>
      <c r="F138" s="9">
        <v>4</v>
      </c>
      <c r="G138" s="47">
        <f t="shared" si="14"/>
        <v>504</v>
      </c>
      <c r="I138" s="14"/>
      <c r="J138" s="14"/>
      <c r="K138" s="14"/>
      <c r="L138" s="14"/>
    </row>
    <row r="139" spans="1:12" s="27" customFormat="1" ht="18" customHeight="1" x14ac:dyDescent="0.25">
      <c r="A139" s="6">
        <v>127</v>
      </c>
      <c r="B139" s="59"/>
      <c r="C139" s="7" t="s">
        <v>164</v>
      </c>
      <c r="D139" s="8">
        <f>14*9</f>
        <v>126</v>
      </c>
      <c r="E139" s="8" t="s">
        <v>40</v>
      </c>
      <c r="F139" s="9">
        <v>2</v>
      </c>
      <c r="G139" s="47">
        <f t="shared" si="14"/>
        <v>252</v>
      </c>
      <c r="I139" s="14"/>
      <c r="J139" s="14"/>
      <c r="K139" s="14"/>
      <c r="L139" s="14"/>
    </row>
    <row r="140" spans="1:12" s="27" customFormat="1" ht="18" customHeight="1" x14ac:dyDescent="0.25">
      <c r="A140" s="6">
        <v>128</v>
      </c>
      <c r="B140" s="59"/>
      <c r="C140" s="7" t="s">
        <v>142</v>
      </c>
      <c r="D140" s="8">
        <f>9*2</f>
        <v>18</v>
      </c>
      <c r="E140" s="8" t="s">
        <v>41</v>
      </c>
      <c r="F140" s="9">
        <v>5</v>
      </c>
      <c r="G140" s="47">
        <f t="shared" si="14"/>
        <v>90</v>
      </c>
      <c r="I140" s="14"/>
      <c r="J140" s="14"/>
      <c r="K140" s="14"/>
      <c r="L140" s="14"/>
    </row>
    <row r="141" spans="1:12" s="27" customFormat="1" ht="18" customHeight="1" x14ac:dyDescent="0.25">
      <c r="A141" s="6">
        <v>129</v>
      </c>
      <c r="B141" s="59"/>
      <c r="C141" s="7" t="s">
        <v>145</v>
      </c>
      <c r="D141" s="8">
        <f>14*4</f>
        <v>56</v>
      </c>
      <c r="E141" s="8" t="s">
        <v>41</v>
      </c>
      <c r="F141" s="9">
        <v>4</v>
      </c>
      <c r="G141" s="47">
        <f t="shared" si="14"/>
        <v>224</v>
      </c>
      <c r="I141" s="14"/>
      <c r="J141" s="14"/>
      <c r="K141" s="14"/>
      <c r="L141" s="14"/>
    </row>
    <row r="142" spans="1:12" s="27" customFormat="1" ht="18" customHeight="1" x14ac:dyDescent="0.25">
      <c r="A142" s="6">
        <v>130</v>
      </c>
      <c r="B142" s="59"/>
      <c r="C142" s="45" t="s">
        <v>147</v>
      </c>
      <c r="D142" s="8"/>
      <c r="E142" s="8"/>
      <c r="F142" s="9"/>
      <c r="G142" s="47">
        <f t="shared" si="14"/>
        <v>0</v>
      </c>
      <c r="I142" s="14"/>
      <c r="J142" s="14"/>
      <c r="K142" s="14"/>
      <c r="L142" s="14"/>
    </row>
    <row r="143" spans="1:12" s="27" customFormat="1" ht="18" customHeight="1" x14ac:dyDescent="0.25">
      <c r="A143" s="6">
        <v>131</v>
      </c>
      <c r="B143" s="59"/>
      <c r="C143" s="7" t="s">
        <v>323</v>
      </c>
      <c r="D143" s="8">
        <f>141*14</f>
        <v>1974</v>
      </c>
      <c r="E143" s="8" t="s">
        <v>40</v>
      </c>
      <c r="F143" s="9">
        <v>2</v>
      </c>
      <c r="G143" s="47">
        <f t="shared" si="14"/>
        <v>3948</v>
      </c>
      <c r="I143" s="14"/>
      <c r="J143" s="14"/>
      <c r="K143" s="14"/>
      <c r="L143" s="14"/>
    </row>
    <row r="144" spans="1:12" s="27" customFormat="1" ht="18" customHeight="1" x14ac:dyDescent="0.25">
      <c r="A144" s="6">
        <v>132</v>
      </c>
      <c r="B144" s="59"/>
      <c r="C144" s="7" t="s">
        <v>144</v>
      </c>
      <c r="D144" s="8">
        <f t="shared" ref="D144:D145" si="15">141*14</f>
        <v>1974</v>
      </c>
      <c r="E144" s="8" t="s">
        <v>40</v>
      </c>
      <c r="F144" s="9">
        <v>4</v>
      </c>
      <c r="G144" s="47">
        <f t="shared" si="14"/>
        <v>7896</v>
      </c>
      <c r="I144" s="14"/>
      <c r="J144" s="14"/>
      <c r="K144" s="14"/>
      <c r="L144" s="14"/>
    </row>
    <row r="145" spans="1:12" s="27" customFormat="1" ht="18" customHeight="1" x14ac:dyDescent="0.25">
      <c r="A145" s="6">
        <v>133</v>
      </c>
      <c r="B145" s="59"/>
      <c r="C145" s="7" t="s">
        <v>165</v>
      </c>
      <c r="D145" s="8">
        <f t="shared" si="15"/>
        <v>1974</v>
      </c>
      <c r="E145" s="8" t="s">
        <v>40</v>
      </c>
      <c r="F145" s="9">
        <v>2</v>
      </c>
      <c r="G145" s="47">
        <f t="shared" si="14"/>
        <v>3948</v>
      </c>
      <c r="I145" s="14"/>
      <c r="J145" s="14"/>
      <c r="K145" s="14"/>
      <c r="L145" s="14"/>
    </row>
    <row r="146" spans="1:12" s="27" customFormat="1" ht="18" customHeight="1" x14ac:dyDescent="0.25">
      <c r="A146" s="6">
        <v>134</v>
      </c>
      <c r="B146" s="59"/>
      <c r="C146" s="7" t="s">
        <v>142</v>
      </c>
      <c r="D146" s="8">
        <f>141*2</f>
        <v>282</v>
      </c>
      <c r="E146" s="8" t="s">
        <v>41</v>
      </c>
      <c r="F146" s="9">
        <v>5</v>
      </c>
      <c r="G146" s="47">
        <f t="shared" si="14"/>
        <v>1410</v>
      </c>
      <c r="I146" s="14"/>
      <c r="J146" s="14"/>
      <c r="K146" s="14"/>
      <c r="L146" s="14"/>
    </row>
    <row r="147" spans="1:12" s="27" customFormat="1" ht="18" customHeight="1" x14ac:dyDescent="0.25">
      <c r="A147" s="6">
        <v>135</v>
      </c>
      <c r="B147" s="59"/>
      <c r="C147" s="7" t="s">
        <v>145</v>
      </c>
      <c r="D147" s="8">
        <f>141*4</f>
        <v>564</v>
      </c>
      <c r="E147" s="8" t="s">
        <v>41</v>
      </c>
      <c r="F147" s="9">
        <v>4</v>
      </c>
      <c r="G147" s="47">
        <f t="shared" si="14"/>
        <v>2256</v>
      </c>
      <c r="I147" s="14"/>
      <c r="J147" s="14"/>
      <c r="K147" s="14"/>
      <c r="L147" s="14"/>
    </row>
    <row r="148" spans="1:12" s="27" customFormat="1" ht="18" customHeight="1" x14ac:dyDescent="0.25">
      <c r="A148" s="6">
        <v>136</v>
      </c>
      <c r="B148" s="59"/>
      <c r="C148" s="45" t="s">
        <v>162</v>
      </c>
      <c r="D148" s="8"/>
      <c r="E148" s="8"/>
      <c r="F148" s="9"/>
      <c r="G148" s="47"/>
      <c r="I148" s="14"/>
      <c r="J148" s="14"/>
      <c r="K148" s="14"/>
      <c r="L148" s="14"/>
    </row>
    <row r="149" spans="1:12" s="27" customFormat="1" ht="18" customHeight="1" x14ac:dyDescent="0.25">
      <c r="A149" s="6">
        <v>137</v>
      </c>
      <c r="B149" s="59"/>
      <c r="C149" s="7" t="s">
        <v>323</v>
      </c>
      <c r="D149" s="8">
        <f>64*14*2</f>
        <v>1792</v>
      </c>
      <c r="E149" s="8" t="s">
        <v>40</v>
      </c>
      <c r="F149" s="9">
        <v>2</v>
      </c>
      <c r="G149" s="47">
        <f t="shared" si="14"/>
        <v>3584</v>
      </c>
      <c r="I149" s="14"/>
      <c r="J149" s="14"/>
      <c r="K149" s="14"/>
      <c r="L149" s="14"/>
    </row>
    <row r="150" spans="1:12" s="27" customFormat="1" ht="18" customHeight="1" x14ac:dyDescent="0.25">
      <c r="A150" s="6">
        <v>138</v>
      </c>
      <c r="B150" s="59"/>
      <c r="C150" s="7" t="s">
        <v>144</v>
      </c>
      <c r="D150" s="8">
        <f>64*14</f>
        <v>896</v>
      </c>
      <c r="E150" s="8" t="s">
        <v>40</v>
      </c>
      <c r="F150" s="9">
        <v>4</v>
      </c>
      <c r="G150" s="47">
        <f t="shared" si="14"/>
        <v>3584</v>
      </c>
      <c r="I150" s="14"/>
      <c r="J150" s="14"/>
      <c r="K150" s="14"/>
      <c r="L150" s="14"/>
    </row>
    <row r="151" spans="1:12" s="27" customFormat="1" ht="18" customHeight="1" x14ac:dyDescent="0.25">
      <c r="A151" s="6">
        <v>139</v>
      </c>
      <c r="B151" s="59"/>
      <c r="C151" s="7" t="s">
        <v>164</v>
      </c>
      <c r="D151" s="8">
        <f>64*14</f>
        <v>896</v>
      </c>
      <c r="E151" s="8" t="s">
        <v>40</v>
      </c>
      <c r="F151" s="9">
        <v>2</v>
      </c>
      <c r="G151" s="47">
        <f t="shared" si="14"/>
        <v>1792</v>
      </c>
      <c r="I151" s="14"/>
      <c r="J151" s="14"/>
      <c r="K151" s="14"/>
      <c r="L151" s="14"/>
    </row>
    <row r="152" spans="1:12" s="27" customFormat="1" ht="18" customHeight="1" x14ac:dyDescent="0.25">
      <c r="A152" s="6">
        <v>140</v>
      </c>
      <c r="B152" s="59"/>
      <c r="C152" s="7" t="s">
        <v>142</v>
      </c>
      <c r="D152" s="8">
        <f>64*2</f>
        <v>128</v>
      </c>
      <c r="E152" s="8" t="s">
        <v>41</v>
      </c>
      <c r="F152" s="9">
        <v>5</v>
      </c>
      <c r="G152" s="47">
        <f t="shared" si="14"/>
        <v>640</v>
      </c>
      <c r="I152" s="14"/>
      <c r="J152" s="14"/>
      <c r="K152" s="14"/>
      <c r="L152" s="14"/>
    </row>
    <row r="153" spans="1:12" s="27" customFormat="1" ht="18" customHeight="1" x14ac:dyDescent="0.25">
      <c r="A153" s="6">
        <v>141</v>
      </c>
      <c r="B153" s="59"/>
      <c r="C153" s="7" t="s">
        <v>145</v>
      </c>
      <c r="D153" s="8">
        <f>64*4</f>
        <v>256</v>
      </c>
      <c r="E153" s="8" t="s">
        <v>41</v>
      </c>
      <c r="F153" s="9">
        <v>4</v>
      </c>
      <c r="G153" s="47">
        <f t="shared" si="14"/>
        <v>1024</v>
      </c>
      <c r="I153" s="14"/>
      <c r="J153" s="14"/>
      <c r="K153" s="14"/>
      <c r="L153" s="14"/>
    </row>
    <row r="154" spans="1:12" s="27" customFormat="1" ht="18" customHeight="1" x14ac:dyDescent="0.25">
      <c r="A154" s="6">
        <v>142</v>
      </c>
      <c r="B154" s="59"/>
      <c r="C154" s="45" t="s">
        <v>146</v>
      </c>
      <c r="D154" s="8"/>
      <c r="E154" s="8"/>
      <c r="F154" s="9"/>
      <c r="G154" s="47"/>
      <c r="I154" s="14"/>
      <c r="J154" s="14"/>
      <c r="K154" s="14"/>
      <c r="L154" s="14"/>
    </row>
    <row r="155" spans="1:12" s="27" customFormat="1" ht="18" customHeight="1" x14ac:dyDescent="0.25">
      <c r="A155" s="6">
        <v>143</v>
      </c>
      <c r="B155" s="59"/>
      <c r="C155" s="7" t="s">
        <v>323</v>
      </c>
      <c r="D155" s="8">
        <f>11*14*2</f>
        <v>308</v>
      </c>
      <c r="E155" s="8" t="s">
        <v>40</v>
      </c>
      <c r="F155" s="9">
        <v>2</v>
      </c>
      <c r="G155" s="47">
        <f t="shared" si="14"/>
        <v>616</v>
      </c>
      <c r="I155" s="14"/>
      <c r="J155" s="14"/>
      <c r="K155" s="14"/>
      <c r="L155" s="14"/>
    </row>
    <row r="156" spans="1:12" s="27" customFormat="1" ht="18" customHeight="1" x14ac:dyDescent="0.25">
      <c r="A156" s="6">
        <v>144</v>
      </c>
      <c r="B156" s="59"/>
      <c r="C156" s="7" t="s">
        <v>144</v>
      </c>
      <c r="D156" s="8">
        <f>11*14</f>
        <v>154</v>
      </c>
      <c r="E156" s="8" t="s">
        <v>40</v>
      </c>
      <c r="F156" s="9">
        <v>4</v>
      </c>
      <c r="G156" s="47">
        <f t="shared" si="14"/>
        <v>616</v>
      </c>
      <c r="I156" s="14"/>
      <c r="J156" s="14"/>
      <c r="K156" s="14"/>
      <c r="L156" s="14"/>
    </row>
    <row r="157" spans="1:12" s="27" customFormat="1" ht="18" customHeight="1" x14ac:dyDescent="0.25">
      <c r="A157" s="6">
        <v>145</v>
      </c>
      <c r="B157" s="59"/>
      <c r="C157" s="7" t="s">
        <v>164</v>
      </c>
      <c r="D157" s="8">
        <f>11*14</f>
        <v>154</v>
      </c>
      <c r="E157" s="8" t="s">
        <v>40</v>
      </c>
      <c r="F157" s="9">
        <v>2</v>
      </c>
      <c r="G157" s="47">
        <f t="shared" si="14"/>
        <v>308</v>
      </c>
      <c r="I157" s="14"/>
      <c r="J157" s="14"/>
      <c r="K157" s="14"/>
      <c r="L157" s="14"/>
    </row>
    <row r="158" spans="1:12" s="27" customFormat="1" ht="18" customHeight="1" x14ac:dyDescent="0.25">
      <c r="A158" s="6">
        <v>146</v>
      </c>
      <c r="B158" s="59"/>
      <c r="C158" s="7" t="s">
        <v>142</v>
      </c>
      <c r="D158" s="8">
        <f>11*2</f>
        <v>22</v>
      </c>
      <c r="E158" s="8" t="s">
        <v>41</v>
      </c>
      <c r="F158" s="9">
        <v>5</v>
      </c>
      <c r="G158" s="47">
        <f t="shared" si="14"/>
        <v>110</v>
      </c>
      <c r="I158" s="14"/>
      <c r="J158" s="14"/>
      <c r="K158" s="14"/>
      <c r="L158" s="14"/>
    </row>
    <row r="159" spans="1:12" s="27" customFormat="1" ht="18" customHeight="1" x14ac:dyDescent="0.25">
      <c r="A159" s="6">
        <v>147</v>
      </c>
      <c r="B159" s="59"/>
      <c r="C159" s="7" t="s">
        <v>145</v>
      </c>
      <c r="D159" s="8">
        <f>11*4</f>
        <v>44</v>
      </c>
      <c r="E159" s="8" t="s">
        <v>41</v>
      </c>
      <c r="F159" s="9">
        <v>4</v>
      </c>
      <c r="G159" s="47">
        <f t="shared" si="14"/>
        <v>176</v>
      </c>
      <c r="I159" s="14"/>
      <c r="J159" s="14"/>
      <c r="K159" s="14"/>
      <c r="L159" s="14"/>
    </row>
    <row r="160" spans="1:12" s="27" customFormat="1" ht="18" customHeight="1" x14ac:dyDescent="0.25">
      <c r="A160" s="6">
        <v>148</v>
      </c>
      <c r="B160" s="59"/>
      <c r="C160" s="45" t="s">
        <v>163</v>
      </c>
      <c r="D160" s="8"/>
      <c r="E160" s="8"/>
      <c r="F160" s="9"/>
      <c r="G160" s="47"/>
      <c r="I160" s="14"/>
      <c r="J160" s="14"/>
      <c r="K160" s="14"/>
      <c r="L160" s="14"/>
    </row>
    <row r="161" spans="1:12" s="27" customFormat="1" ht="18" customHeight="1" x14ac:dyDescent="0.25">
      <c r="A161" s="6">
        <v>149</v>
      </c>
      <c r="B161" s="59"/>
      <c r="C161" s="7" t="s">
        <v>323</v>
      </c>
      <c r="D161" s="8">
        <f>10*14*2</f>
        <v>280</v>
      </c>
      <c r="E161" s="8" t="s">
        <v>40</v>
      </c>
      <c r="F161" s="9">
        <v>2</v>
      </c>
      <c r="G161" s="47">
        <f t="shared" si="14"/>
        <v>560</v>
      </c>
      <c r="I161" s="14"/>
      <c r="J161" s="14"/>
      <c r="K161" s="14"/>
      <c r="L161" s="14"/>
    </row>
    <row r="162" spans="1:12" s="27" customFormat="1" ht="18" customHeight="1" x14ac:dyDescent="0.25">
      <c r="A162" s="6">
        <v>150</v>
      </c>
      <c r="B162" s="59"/>
      <c r="C162" s="7" t="s">
        <v>144</v>
      </c>
      <c r="D162" s="8">
        <f>10*14</f>
        <v>140</v>
      </c>
      <c r="E162" s="8" t="s">
        <v>40</v>
      </c>
      <c r="F162" s="9">
        <v>4</v>
      </c>
      <c r="G162" s="47">
        <f t="shared" si="14"/>
        <v>560</v>
      </c>
      <c r="I162" s="14"/>
      <c r="J162" s="14"/>
      <c r="K162" s="14"/>
      <c r="L162" s="14"/>
    </row>
    <row r="163" spans="1:12" s="27" customFormat="1" ht="18" customHeight="1" x14ac:dyDescent="0.25">
      <c r="A163" s="6">
        <v>151</v>
      </c>
      <c r="B163" s="59"/>
      <c r="C163" s="7" t="s">
        <v>142</v>
      </c>
      <c r="D163" s="8">
        <f>10*2</f>
        <v>20</v>
      </c>
      <c r="E163" s="8" t="s">
        <v>41</v>
      </c>
      <c r="F163" s="9">
        <v>5</v>
      </c>
      <c r="G163" s="47">
        <f t="shared" si="14"/>
        <v>100</v>
      </c>
      <c r="I163" s="14"/>
      <c r="J163" s="14"/>
      <c r="K163" s="14"/>
      <c r="L163" s="14"/>
    </row>
    <row r="164" spans="1:12" s="27" customFormat="1" ht="18" customHeight="1" x14ac:dyDescent="0.25">
      <c r="A164" s="6">
        <v>152</v>
      </c>
      <c r="B164" s="59"/>
      <c r="C164" s="7" t="s">
        <v>145</v>
      </c>
      <c r="D164" s="8">
        <f>10*4</f>
        <v>40</v>
      </c>
      <c r="E164" s="8" t="s">
        <v>41</v>
      </c>
      <c r="F164" s="9">
        <v>4</v>
      </c>
      <c r="G164" s="47">
        <f t="shared" si="14"/>
        <v>160</v>
      </c>
      <c r="I164" s="14"/>
      <c r="J164" s="14"/>
      <c r="K164" s="14"/>
      <c r="L164" s="14"/>
    </row>
    <row r="165" spans="1:12" s="27" customFormat="1" ht="18" customHeight="1" x14ac:dyDescent="0.25">
      <c r="A165" s="6">
        <v>153</v>
      </c>
      <c r="B165" s="59"/>
      <c r="C165" s="45" t="s">
        <v>324</v>
      </c>
      <c r="D165" s="8"/>
      <c r="E165" s="8"/>
      <c r="F165" s="9"/>
      <c r="G165" s="47"/>
      <c r="I165" s="14"/>
      <c r="J165" s="14"/>
      <c r="K165" s="14"/>
      <c r="L165" s="14"/>
    </row>
    <row r="166" spans="1:12" s="27" customFormat="1" ht="18" customHeight="1" x14ac:dyDescent="0.25">
      <c r="A166" s="6">
        <v>154</v>
      </c>
      <c r="B166" s="59"/>
      <c r="C166" s="7" t="s">
        <v>325</v>
      </c>
      <c r="D166" s="8">
        <v>860</v>
      </c>
      <c r="E166" s="8" t="s">
        <v>40</v>
      </c>
      <c r="F166" s="9">
        <v>4</v>
      </c>
      <c r="G166" s="47">
        <f t="shared" ref="G166:G168" si="16">F166*D166</f>
        <v>3440</v>
      </c>
      <c r="I166" s="14"/>
      <c r="J166" s="14"/>
      <c r="K166" s="14"/>
      <c r="L166" s="14"/>
    </row>
    <row r="167" spans="1:12" s="27" customFormat="1" ht="18" customHeight="1" x14ac:dyDescent="0.25">
      <c r="A167" s="6">
        <v>155</v>
      </c>
      <c r="B167" s="59"/>
      <c r="C167" s="7" t="s">
        <v>258</v>
      </c>
      <c r="D167" s="8">
        <v>860</v>
      </c>
      <c r="E167" s="8" t="s">
        <v>40</v>
      </c>
      <c r="F167" s="9">
        <v>1.5</v>
      </c>
      <c r="G167" s="47">
        <f t="shared" si="16"/>
        <v>1290</v>
      </c>
      <c r="I167" s="14"/>
      <c r="J167" s="14"/>
      <c r="K167" s="14"/>
      <c r="L167" s="14"/>
    </row>
    <row r="168" spans="1:12" s="27" customFormat="1" ht="18" customHeight="1" x14ac:dyDescent="0.25">
      <c r="A168" s="6">
        <v>156</v>
      </c>
      <c r="B168" s="59"/>
      <c r="C168" s="7" t="s">
        <v>259</v>
      </c>
      <c r="D168" s="8">
        <v>860</v>
      </c>
      <c r="E168" s="8" t="s">
        <v>40</v>
      </c>
      <c r="F168" s="9">
        <v>3</v>
      </c>
      <c r="G168" s="47">
        <f t="shared" si="16"/>
        <v>2580</v>
      </c>
      <c r="I168" s="14"/>
      <c r="J168" s="14"/>
      <c r="K168" s="14"/>
      <c r="L168" s="14"/>
    </row>
    <row r="169" spans="1:12" s="27" customFormat="1" ht="18" customHeight="1" x14ac:dyDescent="0.25">
      <c r="A169" s="6">
        <v>157</v>
      </c>
      <c r="B169" s="59"/>
      <c r="C169" s="45" t="s">
        <v>224</v>
      </c>
      <c r="D169" s="8"/>
      <c r="E169" s="8"/>
      <c r="F169" s="9"/>
      <c r="G169" s="47"/>
      <c r="I169" s="14"/>
      <c r="J169" s="14"/>
      <c r="K169" s="14"/>
      <c r="L169" s="14"/>
    </row>
    <row r="170" spans="1:12" s="27" customFormat="1" ht="18" customHeight="1" x14ac:dyDescent="0.25">
      <c r="A170" s="6">
        <v>158</v>
      </c>
      <c r="B170" s="59"/>
      <c r="C170" s="7" t="s">
        <v>323</v>
      </c>
      <c r="D170" s="8">
        <f>98*2*14</f>
        <v>2744</v>
      </c>
      <c r="E170" s="8" t="s">
        <v>40</v>
      </c>
      <c r="F170" s="9">
        <v>2</v>
      </c>
      <c r="G170" s="47">
        <f t="shared" si="14"/>
        <v>5488</v>
      </c>
      <c r="I170" s="14"/>
      <c r="J170" s="14"/>
      <c r="K170" s="14"/>
      <c r="L170" s="14"/>
    </row>
    <row r="171" spans="1:12" s="27" customFormat="1" ht="18" customHeight="1" x14ac:dyDescent="0.25">
      <c r="A171" s="6">
        <v>159</v>
      </c>
      <c r="B171" s="59"/>
      <c r="C171" s="7" t="s">
        <v>225</v>
      </c>
      <c r="D171" s="8">
        <f>98*14</f>
        <v>1372</v>
      </c>
      <c r="E171" s="8" t="s">
        <v>40</v>
      </c>
      <c r="F171" s="9">
        <v>4</v>
      </c>
      <c r="G171" s="47">
        <f t="shared" si="14"/>
        <v>5488</v>
      </c>
      <c r="I171" s="14"/>
      <c r="J171" s="14"/>
      <c r="K171" s="14"/>
      <c r="L171" s="14"/>
    </row>
    <row r="172" spans="1:12" s="27" customFormat="1" ht="18" customHeight="1" x14ac:dyDescent="0.25">
      <c r="A172" s="6">
        <v>160</v>
      </c>
      <c r="B172" s="59"/>
      <c r="C172" s="7" t="s">
        <v>226</v>
      </c>
      <c r="D172" s="8">
        <f>98*14</f>
        <v>1372</v>
      </c>
      <c r="E172" s="8" t="s">
        <v>40</v>
      </c>
      <c r="F172" s="9">
        <v>2</v>
      </c>
      <c r="G172" s="47">
        <f t="shared" si="14"/>
        <v>2744</v>
      </c>
      <c r="I172" s="14"/>
      <c r="J172" s="14"/>
      <c r="K172" s="14"/>
      <c r="L172" s="14"/>
    </row>
    <row r="173" spans="1:12" s="27" customFormat="1" ht="18" customHeight="1" x14ac:dyDescent="0.25">
      <c r="A173" s="6">
        <v>161</v>
      </c>
      <c r="B173" s="59"/>
      <c r="C173" s="7" t="s">
        <v>227</v>
      </c>
      <c r="D173" s="8">
        <f>98*14</f>
        <v>1372</v>
      </c>
      <c r="E173" s="8" t="s">
        <v>40</v>
      </c>
      <c r="F173" s="9">
        <v>2</v>
      </c>
      <c r="G173" s="47">
        <f t="shared" si="14"/>
        <v>2744</v>
      </c>
      <c r="I173" s="14"/>
      <c r="J173" s="14"/>
      <c r="K173" s="14"/>
      <c r="L173" s="14"/>
    </row>
    <row r="174" spans="1:12" s="27" customFormat="1" ht="18" customHeight="1" x14ac:dyDescent="0.25">
      <c r="A174" s="6">
        <v>162</v>
      </c>
      <c r="B174" s="59"/>
      <c r="C174" s="7" t="s">
        <v>228</v>
      </c>
      <c r="D174" s="8">
        <f>98*14</f>
        <v>1372</v>
      </c>
      <c r="E174" s="8" t="s">
        <v>40</v>
      </c>
      <c r="F174" s="9">
        <v>1</v>
      </c>
      <c r="G174" s="47">
        <f t="shared" si="14"/>
        <v>1372</v>
      </c>
      <c r="I174" s="14"/>
      <c r="J174" s="14"/>
      <c r="K174" s="14"/>
      <c r="L174" s="14"/>
    </row>
    <row r="175" spans="1:12" s="27" customFormat="1" ht="18" customHeight="1" x14ac:dyDescent="0.25">
      <c r="A175" s="6">
        <v>163</v>
      </c>
      <c r="B175" s="59"/>
      <c r="C175" s="7" t="s">
        <v>229</v>
      </c>
      <c r="D175" s="8">
        <f>98*14</f>
        <v>1372</v>
      </c>
      <c r="E175" s="8" t="s">
        <v>40</v>
      </c>
      <c r="F175" s="9">
        <v>2.5</v>
      </c>
      <c r="G175" s="47">
        <f t="shared" si="14"/>
        <v>3430</v>
      </c>
      <c r="I175" s="14"/>
      <c r="J175" s="14"/>
      <c r="K175" s="14"/>
      <c r="L175" s="14"/>
    </row>
    <row r="176" spans="1:12" s="27" customFormat="1" ht="18" customHeight="1" x14ac:dyDescent="0.25">
      <c r="A176" s="6">
        <v>164</v>
      </c>
      <c r="B176" s="59"/>
      <c r="C176" s="7" t="s">
        <v>142</v>
      </c>
      <c r="D176" s="8">
        <f>98*2</f>
        <v>196</v>
      </c>
      <c r="E176" s="8" t="s">
        <v>41</v>
      </c>
      <c r="F176" s="9">
        <v>5</v>
      </c>
      <c r="G176" s="47">
        <f t="shared" si="14"/>
        <v>980</v>
      </c>
      <c r="I176" s="14"/>
      <c r="J176" s="14"/>
      <c r="K176" s="14"/>
      <c r="L176" s="14"/>
    </row>
    <row r="177" spans="1:12" s="27" customFormat="1" ht="18" customHeight="1" x14ac:dyDescent="0.25">
      <c r="A177" s="6">
        <v>165</v>
      </c>
      <c r="B177" s="59"/>
      <c r="C177" s="7" t="s">
        <v>145</v>
      </c>
      <c r="D177" s="8">
        <f>98*4</f>
        <v>392</v>
      </c>
      <c r="E177" s="8" t="s">
        <v>41</v>
      </c>
      <c r="F177" s="9">
        <v>4</v>
      </c>
      <c r="G177" s="47">
        <f t="shared" si="14"/>
        <v>1568</v>
      </c>
      <c r="I177" s="14"/>
      <c r="J177" s="14"/>
      <c r="K177" s="14"/>
      <c r="L177" s="14"/>
    </row>
    <row r="178" spans="1:12" s="27" customFormat="1" ht="18" customHeight="1" x14ac:dyDescent="0.25">
      <c r="A178" s="6">
        <v>166</v>
      </c>
      <c r="B178" s="59"/>
      <c r="C178" s="45" t="s">
        <v>120</v>
      </c>
      <c r="D178" s="8"/>
      <c r="E178" s="8"/>
      <c r="F178" s="9"/>
      <c r="G178" s="47"/>
      <c r="I178" s="14"/>
      <c r="J178" s="14"/>
      <c r="K178" s="14"/>
      <c r="L178" s="14"/>
    </row>
    <row r="179" spans="1:12" s="27" customFormat="1" ht="18" customHeight="1" x14ac:dyDescent="0.25">
      <c r="A179" s="6">
        <v>167</v>
      </c>
      <c r="B179" s="59"/>
      <c r="C179" s="7" t="s">
        <v>123</v>
      </c>
      <c r="D179" s="8">
        <v>1228</v>
      </c>
      <c r="E179" s="8" t="s">
        <v>40</v>
      </c>
      <c r="F179" s="9">
        <v>9</v>
      </c>
      <c r="G179" s="47">
        <f t="shared" si="14"/>
        <v>11052</v>
      </c>
      <c r="I179" s="14"/>
      <c r="J179" s="14"/>
      <c r="K179" s="14"/>
      <c r="L179" s="14"/>
    </row>
    <row r="180" spans="1:12" s="27" customFormat="1" ht="18" customHeight="1" x14ac:dyDescent="0.25">
      <c r="A180" s="6">
        <v>168</v>
      </c>
      <c r="B180" s="59"/>
      <c r="C180" s="7" t="s">
        <v>290</v>
      </c>
      <c r="D180" s="8">
        <v>447</v>
      </c>
      <c r="E180" s="8" t="s">
        <v>40</v>
      </c>
      <c r="F180" s="9">
        <v>11</v>
      </c>
      <c r="G180" s="47">
        <f t="shared" ref="G180:G196" si="17">F180*D180</f>
        <v>4917</v>
      </c>
      <c r="I180" s="14"/>
      <c r="J180" s="14"/>
      <c r="K180" s="14"/>
      <c r="L180" s="14"/>
    </row>
    <row r="181" spans="1:12" s="27" customFormat="1" ht="18" customHeight="1" x14ac:dyDescent="0.25">
      <c r="A181" s="6">
        <v>169</v>
      </c>
      <c r="B181" s="59"/>
      <c r="C181" s="7" t="s">
        <v>326</v>
      </c>
      <c r="D181" s="8">
        <v>104</v>
      </c>
      <c r="E181" s="8" t="s">
        <v>40</v>
      </c>
      <c r="F181" s="9">
        <v>16</v>
      </c>
      <c r="G181" s="47">
        <f t="shared" si="17"/>
        <v>1664</v>
      </c>
      <c r="I181" s="14"/>
      <c r="J181" s="14"/>
      <c r="K181" s="14"/>
      <c r="L181" s="14"/>
    </row>
    <row r="182" spans="1:12" s="27" customFormat="1" ht="18" customHeight="1" x14ac:dyDescent="0.25">
      <c r="A182" s="6">
        <v>170</v>
      </c>
      <c r="B182" s="59"/>
      <c r="C182" s="7" t="s">
        <v>124</v>
      </c>
      <c r="D182" s="8">
        <v>196</v>
      </c>
      <c r="E182" s="8" t="s">
        <v>40</v>
      </c>
      <c r="F182" s="9">
        <v>9</v>
      </c>
      <c r="G182" s="47">
        <f t="shared" si="17"/>
        <v>1764</v>
      </c>
      <c r="I182" s="14"/>
      <c r="J182" s="14"/>
      <c r="K182" s="14"/>
      <c r="L182" s="14"/>
    </row>
    <row r="183" spans="1:12" s="27" customFormat="1" ht="18" customHeight="1" x14ac:dyDescent="0.25">
      <c r="A183" s="6">
        <v>171</v>
      </c>
      <c r="B183" s="59"/>
      <c r="C183" s="7" t="s">
        <v>125</v>
      </c>
      <c r="D183" s="8">
        <v>104</v>
      </c>
      <c r="E183" s="8" t="s">
        <v>40</v>
      </c>
      <c r="F183" s="9">
        <v>9</v>
      </c>
      <c r="G183" s="47">
        <f t="shared" si="17"/>
        <v>936</v>
      </c>
      <c r="I183" s="14"/>
      <c r="J183" s="14"/>
      <c r="K183" s="14"/>
      <c r="L183" s="14"/>
    </row>
    <row r="184" spans="1:12" s="27" customFormat="1" ht="18" customHeight="1" x14ac:dyDescent="0.25">
      <c r="A184" s="6">
        <v>172</v>
      </c>
      <c r="B184" s="59"/>
      <c r="C184" s="7" t="s">
        <v>126</v>
      </c>
      <c r="D184" s="8">
        <v>45</v>
      </c>
      <c r="E184" s="8" t="s">
        <v>40</v>
      </c>
      <c r="F184" s="9">
        <v>11</v>
      </c>
      <c r="G184" s="47">
        <f t="shared" si="17"/>
        <v>495</v>
      </c>
      <c r="I184" s="14"/>
      <c r="J184" s="14"/>
      <c r="K184" s="14"/>
      <c r="L184" s="14"/>
    </row>
    <row r="185" spans="1:12" s="27" customFormat="1" ht="18" customHeight="1" x14ac:dyDescent="0.25">
      <c r="A185" s="6">
        <v>173</v>
      </c>
      <c r="B185" s="59"/>
      <c r="C185" s="45" t="s">
        <v>121</v>
      </c>
      <c r="D185" s="8"/>
      <c r="E185" s="8"/>
      <c r="F185" s="9"/>
      <c r="G185" s="47"/>
      <c r="I185" s="14"/>
      <c r="J185" s="14"/>
      <c r="K185" s="14"/>
      <c r="L185" s="14"/>
    </row>
    <row r="186" spans="1:12" s="27" customFormat="1" ht="18" customHeight="1" x14ac:dyDescent="0.25">
      <c r="A186" s="6">
        <v>174</v>
      </c>
      <c r="B186" s="59"/>
      <c r="C186" s="7" t="s">
        <v>291</v>
      </c>
      <c r="D186" s="8">
        <v>446</v>
      </c>
      <c r="E186" s="8" t="s">
        <v>41</v>
      </c>
      <c r="F186" s="9">
        <v>7</v>
      </c>
      <c r="G186" s="47">
        <f t="shared" si="17"/>
        <v>3122</v>
      </c>
      <c r="I186" s="14"/>
      <c r="J186" s="14"/>
      <c r="K186" s="14"/>
      <c r="L186" s="14"/>
    </row>
    <row r="187" spans="1:12" s="27" customFormat="1" ht="18" customHeight="1" x14ac:dyDescent="0.25">
      <c r="A187" s="6">
        <v>175</v>
      </c>
      <c r="B187" s="59"/>
      <c r="C187" s="7" t="s">
        <v>127</v>
      </c>
      <c r="D187" s="8">
        <v>118</v>
      </c>
      <c r="E187" s="8" t="s">
        <v>41</v>
      </c>
      <c r="F187" s="9">
        <v>6</v>
      </c>
      <c r="G187" s="47">
        <f t="shared" si="17"/>
        <v>708</v>
      </c>
      <c r="I187" s="14"/>
      <c r="J187" s="14"/>
      <c r="K187" s="14"/>
      <c r="L187" s="14"/>
    </row>
    <row r="188" spans="1:12" s="27" customFormat="1" ht="18" customHeight="1" x14ac:dyDescent="0.25">
      <c r="A188" s="6">
        <v>176</v>
      </c>
      <c r="B188" s="59"/>
      <c r="C188" s="45" t="s">
        <v>122</v>
      </c>
      <c r="D188" s="8"/>
      <c r="E188" s="8"/>
      <c r="F188" s="9"/>
      <c r="G188" s="47"/>
      <c r="I188" s="14"/>
      <c r="J188" s="14"/>
      <c r="K188" s="14"/>
      <c r="L188" s="14"/>
    </row>
    <row r="189" spans="1:12" s="27" customFormat="1" ht="18" customHeight="1" x14ac:dyDescent="0.25">
      <c r="A189" s="6">
        <v>177</v>
      </c>
      <c r="B189" s="59"/>
      <c r="C189" s="7" t="s">
        <v>327</v>
      </c>
      <c r="D189" s="8">
        <v>266</v>
      </c>
      <c r="E189" s="8" t="s">
        <v>40</v>
      </c>
      <c r="F189" s="9">
        <v>16</v>
      </c>
      <c r="G189" s="47">
        <f t="shared" si="17"/>
        <v>4256</v>
      </c>
      <c r="I189" s="14"/>
      <c r="J189" s="14"/>
      <c r="K189" s="14"/>
      <c r="L189" s="14"/>
    </row>
    <row r="190" spans="1:12" s="27" customFormat="1" ht="18" customHeight="1" x14ac:dyDescent="0.25">
      <c r="A190" s="6">
        <v>178</v>
      </c>
      <c r="B190" s="59"/>
      <c r="C190" s="7" t="s">
        <v>128</v>
      </c>
      <c r="D190" s="8">
        <f>594*10</f>
        <v>5940</v>
      </c>
      <c r="E190" s="8" t="s">
        <v>40</v>
      </c>
      <c r="F190" s="9">
        <v>2</v>
      </c>
      <c r="G190" s="47">
        <f t="shared" si="17"/>
        <v>11880</v>
      </c>
      <c r="I190" s="14"/>
      <c r="J190" s="14"/>
      <c r="K190" s="14"/>
      <c r="L190" s="14"/>
    </row>
    <row r="191" spans="1:12" s="27" customFormat="1" ht="18" customHeight="1" x14ac:dyDescent="0.25">
      <c r="A191" s="6">
        <v>179</v>
      </c>
      <c r="B191" s="59"/>
      <c r="C191" s="7" t="s">
        <v>129</v>
      </c>
      <c r="D191" s="8">
        <v>210</v>
      </c>
      <c r="E191" s="8" t="s">
        <v>40</v>
      </c>
      <c r="F191" s="9">
        <v>2</v>
      </c>
      <c r="G191" s="47">
        <f t="shared" si="17"/>
        <v>420</v>
      </c>
      <c r="I191" s="14"/>
      <c r="J191" s="14"/>
      <c r="K191" s="14"/>
      <c r="L191" s="14"/>
    </row>
    <row r="192" spans="1:12" s="27" customFormat="1" ht="18" customHeight="1" x14ac:dyDescent="0.25">
      <c r="A192" s="6">
        <v>180</v>
      </c>
      <c r="B192" s="59"/>
      <c r="C192" s="45" t="s">
        <v>130</v>
      </c>
      <c r="D192" s="8"/>
      <c r="E192" s="8"/>
      <c r="F192" s="9"/>
      <c r="G192" s="47"/>
      <c r="I192" s="14"/>
      <c r="J192" s="14"/>
      <c r="K192" s="14"/>
      <c r="L192" s="14"/>
    </row>
    <row r="193" spans="1:12" s="27" customFormat="1" ht="18" customHeight="1" x14ac:dyDescent="0.25">
      <c r="A193" s="6">
        <v>181</v>
      </c>
      <c r="B193" s="59"/>
      <c r="C193" s="7" t="s">
        <v>116</v>
      </c>
      <c r="D193" s="8">
        <v>1764</v>
      </c>
      <c r="E193" s="8" t="s">
        <v>40</v>
      </c>
      <c r="F193" s="9">
        <v>12</v>
      </c>
      <c r="G193" s="47">
        <f t="shared" si="17"/>
        <v>21168</v>
      </c>
      <c r="I193" s="14"/>
      <c r="J193" s="14"/>
      <c r="K193" s="14"/>
      <c r="L193" s="14"/>
    </row>
    <row r="194" spans="1:12" s="27" customFormat="1" ht="18" customHeight="1" x14ac:dyDescent="0.25">
      <c r="A194" s="6">
        <v>182</v>
      </c>
      <c r="B194" s="59"/>
      <c r="C194" s="7" t="s">
        <v>117</v>
      </c>
      <c r="D194" s="8">
        <v>202</v>
      </c>
      <c r="E194" s="8" t="s">
        <v>40</v>
      </c>
      <c r="F194" s="9">
        <v>2</v>
      </c>
      <c r="G194" s="47">
        <f t="shared" si="17"/>
        <v>404</v>
      </c>
      <c r="I194" s="14"/>
      <c r="J194" s="14"/>
      <c r="K194" s="14"/>
      <c r="L194" s="14"/>
    </row>
    <row r="195" spans="1:12" s="27" customFormat="1" ht="18" customHeight="1" x14ac:dyDescent="0.25">
      <c r="A195" s="6">
        <v>183</v>
      </c>
      <c r="B195" s="59"/>
      <c r="C195" s="7" t="s">
        <v>118</v>
      </c>
      <c r="D195" s="8">
        <v>621</v>
      </c>
      <c r="E195" s="8" t="s">
        <v>40</v>
      </c>
      <c r="F195" s="9">
        <v>5</v>
      </c>
      <c r="G195" s="47">
        <f t="shared" si="17"/>
        <v>3105</v>
      </c>
      <c r="I195" s="14"/>
      <c r="J195" s="14"/>
      <c r="K195" s="14"/>
      <c r="L195" s="14"/>
    </row>
    <row r="196" spans="1:12" s="27" customFormat="1" ht="18" customHeight="1" x14ac:dyDescent="0.25">
      <c r="A196" s="6">
        <v>184</v>
      </c>
      <c r="B196" s="59"/>
      <c r="C196" s="7" t="s">
        <v>119</v>
      </c>
      <c r="D196" s="8">
        <v>186</v>
      </c>
      <c r="E196" s="8" t="s">
        <v>40</v>
      </c>
      <c r="F196" s="9">
        <v>2</v>
      </c>
      <c r="G196" s="47">
        <f t="shared" si="17"/>
        <v>372</v>
      </c>
      <c r="I196" s="14"/>
      <c r="J196" s="14"/>
      <c r="K196" s="14"/>
      <c r="L196" s="14"/>
    </row>
    <row r="197" spans="1:12" s="27" customFormat="1" ht="18" customHeight="1" x14ac:dyDescent="0.25">
      <c r="A197" s="6">
        <v>185</v>
      </c>
      <c r="B197" s="59"/>
      <c r="C197" s="45" t="s">
        <v>230</v>
      </c>
      <c r="D197" s="8"/>
      <c r="E197" s="8"/>
      <c r="F197" s="9"/>
      <c r="G197" s="47"/>
      <c r="I197" s="14"/>
      <c r="J197" s="14"/>
      <c r="K197" s="14"/>
      <c r="L197" s="14"/>
    </row>
    <row r="198" spans="1:12" s="27" customFormat="1" ht="18" customHeight="1" x14ac:dyDescent="0.25">
      <c r="A198" s="6">
        <v>186</v>
      </c>
      <c r="B198" s="59"/>
      <c r="C198" s="7" t="s">
        <v>260</v>
      </c>
      <c r="D198" s="8">
        <v>2759</v>
      </c>
      <c r="E198" s="8" t="s">
        <v>40</v>
      </c>
      <c r="F198" s="9">
        <v>5</v>
      </c>
      <c r="G198" s="47">
        <f t="shared" ref="G198:G201" si="18">F198*D198</f>
        <v>13795</v>
      </c>
      <c r="I198" s="14"/>
      <c r="J198" s="14"/>
      <c r="K198" s="14"/>
      <c r="L198" s="14"/>
    </row>
    <row r="199" spans="1:12" s="27" customFormat="1" ht="18" customHeight="1" x14ac:dyDescent="0.25">
      <c r="A199" s="6">
        <v>187</v>
      </c>
      <c r="B199" s="59"/>
      <c r="C199" s="7" t="s">
        <v>235</v>
      </c>
      <c r="D199" s="8">
        <v>293</v>
      </c>
      <c r="E199" s="8" t="s">
        <v>40</v>
      </c>
      <c r="F199" s="9">
        <v>12</v>
      </c>
      <c r="G199" s="47">
        <f t="shared" si="18"/>
        <v>3516</v>
      </c>
      <c r="I199" s="14"/>
      <c r="J199" s="14"/>
      <c r="K199" s="14"/>
      <c r="L199" s="14"/>
    </row>
    <row r="200" spans="1:12" s="27" customFormat="1" ht="18" customHeight="1" x14ac:dyDescent="0.25">
      <c r="A200" s="6">
        <v>188</v>
      </c>
      <c r="B200" s="59"/>
      <c r="C200" s="7" t="s">
        <v>231</v>
      </c>
      <c r="D200" s="8">
        <v>489</v>
      </c>
      <c r="E200" s="8" t="s">
        <v>40</v>
      </c>
      <c r="F200" s="9">
        <v>14</v>
      </c>
      <c r="G200" s="47">
        <f t="shared" si="18"/>
        <v>6846</v>
      </c>
      <c r="I200" s="14"/>
      <c r="J200" s="14"/>
      <c r="K200" s="14"/>
      <c r="L200" s="14"/>
    </row>
    <row r="201" spans="1:12" s="27" customFormat="1" ht="18" customHeight="1" x14ac:dyDescent="0.25">
      <c r="A201" s="6">
        <v>189</v>
      </c>
      <c r="B201" s="59"/>
      <c r="C201" s="7" t="s">
        <v>234</v>
      </c>
      <c r="D201" s="8">
        <v>51</v>
      </c>
      <c r="E201" s="8" t="s">
        <v>40</v>
      </c>
      <c r="F201" s="9">
        <v>8</v>
      </c>
      <c r="G201" s="47">
        <f t="shared" si="18"/>
        <v>408</v>
      </c>
      <c r="I201" s="14"/>
      <c r="J201" s="14"/>
      <c r="K201" s="14"/>
      <c r="L201" s="14"/>
    </row>
    <row r="202" spans="1:12" s="27" customFormat="1" ht="18" customHeight="1" x14ac:dyDescent="0.25">
      <c r="A202" s="6">
        <v>190</v>
      </c>
      <c r="B202" s="59"/>
      <c r="C202" s="67" t="s">
        <v>292</v>
      </c>
      <c r="D202" s="8"/>
      <c r="E202" s="8"/>
      <c r="F202" s="9"/>
      <c r="G202" s="47"/>
      <c r="I202" s="14"/>
      <c r="J202" s="14"/>
      <c r="K202" s="14"/>
      <c r="L202" s="14"/>
    </row>
    <row r="203" spans="1:12" s="27" customFormat="1" ht="18" customHeight="1" x14ac:dyDescent="0.25">
      <c r="A203" s="6">
        <v>191</v>
      </c>
      <c r="B203" s="59"/>
      <c r="C203" s="7" t="s">
        <v>185</v>
      </c>
      <c r="D203" s="8">
        <v>32</v>
      </c>
      <c r="E203" s="8" t="s">
        <v>41</v>
      </c>
      <c r="F203" s="9">
        <v>135</v>
      </c>
      <c r="G203" s="47">
        <f t="shared" ref="G203:G222" si="19">F203*D203</f>
        <v>4320</v>
      </c>
      <c r="I203" s="14"/>
      <c r="J203" s="14"/>
      <c r="K203" s="14"/>
      <c r="L203" s="14"/>
    </row>
    <row r="204" spans="1:12" s="27" customFormat="1" ht="18" customHeight="1" x14ac:dyDescent="0.25">
      <c r="A204" s="6">
        <v>192</v>
      </c>
      <c r="B204" s="59"/>
      <c r="C204" s="7" t="s">
        <v>184</v>
      </c>
      <c r="D204" s="8">
        <v>38</v>
      </c>
      <c r="E204" s="8" t="s">
        <v>41</v>
      </c>
      <c r="F204" s="9">
        <v>155</v>
      </c>
      <c r="G204" s="47">
        <f t="shared" si="19"/>
        <v>5890</v>
      </c>
      <c r="I204" s="14"/>
      <c r="J204" s="14"/>
      <c r="K204" s="14"/>
      <c r="L204" s="14"/>
    </row>
    <row r="205" spans="1:12" s="27" customFormat="1" ht="18" customHeight="1" x14ac:dyDescent="0.25">
      <c r="A205" s="6">
        <v>193</v>
      </c>
      <c r="B205" s="59"/>
      <c r="C205" s="7" t="s">
        <v>159</v>
      </c>
      <c r="D205" s="8">
        <v>1</v>
      </c>
      <c r="E205" s="8" t="s">
        <v>31</v>
      </c>
      <c r="F205" s="9">
        <v>60</v>
      </c>
      <c r="G205" s="47">
        <f t="shared" si="19"/>
        <v>60</v>
      </c>
      <c r="I205" s="14"/>
      <c r="J205" s="14"/>
      <c r="K205" s="14"/>
      <c r="L205" s="14"/>
    </row>
    <row r="206" spans="1:12" s="27" customFormat="1" ht="18" customHeight="1" x14ac:dyDescent="0.25">
      <c r="A206" s="6">
        <v>194</v>
      </c>
      <c r="B206" s="59"/>
      <c r="C206" s="7" t="s">
        <v>156</v>
      </c>
      <c r="D206" s="8">
        <v>1</v>
      </c>
      <c r="E206" s="8" t="s">
        <v>31</v>
      </c>
      <c r="F206" s="9">
        <v>1800</v>
      </c>
      <c r="G206" s="47">
        <f t="shared" si="19"/>
        <v>1800</v>
      </c>
      <c r="I206" s="14"/>
      <c r="J206" s="14"/>
      <c r="K206" s="14"/>
      <c r="L206" s="14"/>
    </row>
    <row r="207" spans="1:12" s="27" customFormat="1" ht="18" customHeight="1" x14ac:dyDescent="0.25">
      <c r="A207" s="6">
        <v>195</v>
      </c>
      <c r="B207" s="59"/>
      <c r="C207" s="7" t="s">
        <v>132</v>
      </c>
      <c r="D207" s="8">
        <v>1</v>
      </c>
      <c r="E207" s="8" t="s">
        <v>31</v>
      </c>
      <c r="F207" s="9">
        <v>1600</v>
      </c>
      <c r="G207" s="47">
        <f t="shared" si="19"/>
        <v>1600</v>
      </c>
      <c r="I207" s="14"/>
      <c r="J207" s="14"/>
      <c r="K207" s="14"/>
      <c r="L207" s="14"/>
    </row>
    <row r="208" spans="1:12" s="27" customFormat="1" ht="18" customHeight="1" x14ac:dyDescent="0.25">
      <c r="A208" s="6">
        <v>196</v>
      </c>
      <c r="B208" s="59"/>
      <c r="C208" s="7" t="s">
        <v>328</v>
      </c>
      <c r="D208" s="8">
        <v>1</v>
      </c>
      <c r="E208" s="8" t="s">
        <v>31</v>
      </c>
      <c r="F208" s="9">
        <v>150</v>
      </c>
      <c r="G208" s="47">
        <f t="shared" si="19"/>
        <v>150</v>
      </c>
      <c r="I208" s="14"/>
      <c r="J208" s="14"/>
      <c r="K208" s="14"/>
      <c r="L208" s="14"/>
    </row>
    <row r="209" spans="1:12" s="27" customFormat="1" ht="18" customHeight="1" x14ac:dyDescent="0.25">
      <c r="A209" s="6">
        <v>197</v>
      </c>
      <c r="B209" s="59"/>
      <c r="C209" s="7" t="s">
        <v>183</v>
      </c>
      <c r="D209" s="8">
        <v>30</v>
      </c>
      <c r="E209" s="8" t="s">
        <v>40</v>
      </c>
      <c r="F209" s="9">
        <v>65</v>
      </c>
      <c r="G209" s="47">
        <f t="shared" si="19"/>
        <v>1950</v>
      </c>
      <c r="I209" s="14"/>
      <c r="J209" s="14"/>
      <c r="K209" s="14"/>
      <c r="L209" s="14"/>
    </row>
    <row r="210" spans="1:12" s="27" customFormat="1" ht="18" customHeight="1" x14ac:dyDescent="0.25">
      <c r="A210" s="6">
        <v>198</v>
      </c>
      <c r="B210" s="59"/>
      <c r="C210" s="7" t="s">
        <v>293</v>
      </c>
      <c r="D210" s="8">
        <v>40</v>
      </c>
      <c r="E210" s="8" t="s">
        <v>40</v>
      </c>
      <c r="F210" s="9">
        <v>45</v>
      </c>
      <c r="G210" s="47">
        <f t="shared" si="19"/>
        <v>1800</v>
      </c>
      <c r="I210" s="14"/>
      <c r="J210" s="14"/>
      <c r="K210" s="14"/>
      <c r="L210" s="14"/>
    </row>
    <row r="211" spans="1:12" s="27" customFormat="1" ht="18" customHeight="1" x14ac:dyDescent="0.25">
      <c r="A211" s="6">
        <v>199</v>
      </c>
      <c r="B211" s="59"/>
      <c r="C211" s="45" t="s">
        <v>148</v>
      </c>
      <c r="D211" s="8"/>
      <c r="E211" s="8"/>
      <c r="F211" s="9"/>
      <c r="G211" s="47"/>
      <c r="I211" s="14"/>
      <c r="J211" s="14"/>
      <c r="K211" s="14"/>
      <c r="L211" s="14"/>
    </row>
    <row r="212" spans="1:12" s="27" customFormat="1" ht="18" customHeight="1" x14ac:dyDescent="0.25">
      <c r="A212" s="6">
        <v>200</v>
      </c>
      <c r="B212" s="59"/>
      <c r="C212" s="7" t="s">
        <v>329</v>
      </c>
      <c r="D212" s="8">
        <v>2</v>
      </c>
      <c r="E212" s="8" t="s">
        <v>31</v>
      </c>
      <c r="F212" s="9">
        <v>250</v>
      </c>
      <c r="G212" s="47">
        <f t="shared" si="19"/>
        <v>500</v>
      </c>
      <c r="I212" s="14"/>
      <c r="J212" s="14"/>
      <c r="K212" s="14"/>
      <c r="L212" s="14"/>
    </row>
    <row r="213" spans="1:12" s="27" customFormat="1" ht="18" customHeight="1" x14ac:dyDescent="0.25">
      <c r="A213" s="6">
        <v>201</v>
      </c>
      <c r="B213" s="59"/>
      <c r="C213" s="7" t="s">
        <v>149</v>
      </c>
      <c r="D213" s="8">
        <v>2</v>
      </c>
      <c r="E213" s="8" t="s">
        <v>31</v>
      </c>
      <c r="F213" s="9">
        <v>110</v>
      </c>
      <c r="G213" s="47">
        <f t="shared" si="19"/>
        <v>220</v>
      </c>
      <c r="I213" s="14"/>
      <c r="J213" s="14"/>
      <c r="K213" s="14"/>
      <c r="L213" s="14"/>
    </row>
    <row r="214" spans="1:12" s="27" customFormat="1" ht="18" customHeight="1" x14ac:dyDescent="0.25">
      <c r="A214" s="6">
        <v>202</v>
      </c>
      <c r="B214" s="59"/>
      <c r="C214" s="7" t="s">
        <v>150</v>
      </c>
      <c r="D214" s="8">
        <v>2</v>
      </c>
      <c r="E214" s="8" t="s">
        <v>31</v>
      </c>
      <c r="F214" s="9">
        <v>100</v>
      </c>
      <c r="G214" s="47">
        <f t="shared" si="19"/>
        <v>200</v>
      </c>
      <c r="I214" s="14"/>
      <c r="J214" s="14"/>
      <c r="K214" s="14"/>
      <c r="L214" s="14"/>
    </row>
    <row r="215" spans="1:12" s="27" customFormat="1" ht="18" customHeight="1" x14ac:dyDescent="0.25">
      <c r="A215" s="6">
        <v>203</v>
      </c>
      <c r="B215" s="59"/>
      <c r="C215" s="7" t="s">
        <v>151</v>
      </c>
      <c r="D215" s="8">
        <v>2</v>
      </c>
      <c r="E215" s="8" t="s">
        <v>31</v>
      </c>
      <c r="F215" s="9">
        <v>110</v>
      </c>
      <c r="G215" s="47">
        <f t="shared" si="19"/>
        <v>220</v>
      </c>
      <c r="I215" s="14"/>
      <c r="J215" s="14"/>
      <c r="K215" s="14"/>
      <c r="L215" s="14"/>
    </row>
    <row r="216" spans="1:12" s="27" customFormat="1" ht="18" customHeight="1" x14ac:dyDescent="0.25">
      <c r="A216" s="6">
        <v>204</v>
      </c>
      <c r="B216" s="59"/>
      <c r="C216" s="7" t="s">
        <v>152</v>
      </c>
      <c r="D216" s="8">
        <v>2</v>
      </c>
      <c r="E216" s="8" t="s">
        <v>31</v>
      </c>
      <c r="F216" s="9">
        <f>150*4</f>
        <v>600</v>
      </c>
      <c r="G216" s="47">
        <f t="shared" si="19"/>
        <v>1200</v>
      </c>
      <c r="I216" s="14"/>
      <c r="J216" s="14"/>
      <c r="K216" s="14"/>
      <c r="L216" s="14"/>
    </row>
    <row r="217" spans="1:12" s="27" customFormat="1" ht="18" customHeight="1" x14ac:dyDescent="0.25">
      <c r="A217" s="6">
        <v>205</v>
      </c>
      <c r="B217" s="59"/>
      <c r="C217" s="7" t="s">
        <v>153</v>
      </c>
      <c r="D217" s="8">
        <v>2</v>
      </c>
      <c r="E217" s="8" t="s">
        <v>31</v>
      </c>
      <c r="F217" s="9">
        <v>150</v>
      </c>
      <c r="G217" s="47">
        <f t="shared" si="19"/>
        <v>300</v>
      </c>
      <c r="I217" s="14"/>
      <c r="J217" s="14"/>
      <c r="K217" s="14"/>
      <c r="L217" s="14"/>
    </row>
    <row r="218" spans="1:12" s="27" customFormat="1" ht="18" customHeight="1" x14ac:dyDescent="0.25">
      <c r="A218" s="6">
        <v>206</v>
      </c>
      <c r="B218" s="59"/>
      <c r="C218" s="7" t="s">
        <v>154</v>
      </c>
      <c r="D218" s="8">
        <v>2</v>
      </c>
      <c r="E218" s="8" t="s">
        <v>31</v>
      </c>
      <c r="F218" s="9">
        <v>16</v>
      </c>
      <c r="G218" s="47">
        <f t="shared" si="19"/>
        <v>32</v>
      </c>
      <c r="I218" s="14"/>
      <c r="J218" s="14"/>
      <c r="K218" s="14"/>
      <c r="L218" s="14"/>
    </row>
    <row r="219" spans="1:12" s="27" customFormat="1" ht="18" customHeight="1" x14ac:dyDescent="0.25">
      <c r="A219" s="6">
        <v>207</v>
      </c>
      <c r="B219" s="59"/>
      <c r="C219" s="7" t="s">
        <v>155</v>
      </c>
      <c r="D219" s="8">
        <v>2</v>
      </c>
      <c r="E219" s="8" t="s">
        <v>31</v>
      </c>
      <c r="F219" s="9">
        <v>60</v>
      </c>
      <c r="G219" s="47">
        <f t="shared" si="19"/>
        <v>120</v>
      </c>
      <c r="I219" s="14"/>
      <c r="J219" s="14"/>
      <c r="K219" s="14"/>
      <c r="L219" s="14"/>
    </row>
    <row r="220" spans="1:12" s="27" customFormat="1" ht="18" customHeight="1" x14ac:dyDescent="0.25">
      <c r="A220" s="6">
        <v>208</v>
      </c>
      <c r="B220" s="59"/>
      <c r="C220" s="7" t="s">
        <v>158</v>
      </c>
      <c r="D220" s="8">
        <v>1</v>
      </c>
      <c r="E220" s="8" t="s">
        <v>31</v>
      </c>
      <c r="F220" s="9">
        <v>130</v>
      </c>
      <c r="G220" s="47">
        <f t="shared" si="19"/>
        <v>130</v>
      </c>
      <c r="I220" s="14"/>
      <c r="J220" s="14"/>
      <c r="K220" s="14"/>
      <c r="L220" s="14"/>
    </row>
    <row r="221" spans="1:12" s="27" customFormat="1" ht="18" customHeight="1" x14ac:dyDescent="0.25">
      <c r="A221" s="6">
        <v>209</v>
      </c>
      <c r="B221" s="59"/>
      <c r="C221" s="51" t="s">
        <v>221</v>
      </c>
      <c r="D221" s="8"/>
      <c r="E221" s="8"/>
      <c r="F221" s="9"/>
      <c r="G221" s="47"/>
      <c r="I221" s="14"/>
      <c r="J221" s="14"/>
      <c r="K221" s="14"/>
      <c r="L221" s="14"/>
    </row>
    <row r="222" spans="1:12" s="27" customFormat="1" ht="18" customHeight="1" x14ac:dyDescent="0.25">
      <c r="A222" s="6">
        <v>210</v>
      </c>
      <c r="B222" s="59"/>
      <c r="C222" s="7" t="s">
        <v>222</v>
      </c>
      <c r="D222" s="8">
        <v>1</v>
      </c>
      <c r="E222" s="8" t="s">
        <v>31</v>
      </c>
      <c r="F222" s="9">
        <v>16</v>
      </c>
      <c r="G222" s="47">
        <f t="shared" si="19"/>
        <v>16</v>
      </c>
      <c r="I222" s="14"/>
      <c r="J222" s="14"/>
      <c r="K222" s="14"/>
      <c r="L222" s="14"/>
    </row>
    <row r="223" spans="1:12" s="27" customFormat="1" ht="18" customHeight="1" x14ac:dyDescent="0.25">
      <c r="A223" s="6">
        <v>211</v>
      </c>
      <c r="B223" s="59"/>
      <c r="C223" s="67" t="s">
        <v>66</v>
      </c>
      <c r="D223" s="8"/>
      <c r="E223" s="8"/>
      <c r="F223" s="9"/>
      <c r="G223" s="47"/>
      <c r="I223" s="14"/>
      <c r="J223" s="14"/>
      <c r="K223" s="14"/>
      <c r="L223" s="14"/>
    </row>
    <row r="224" spans="1:12" s="27" customFormat="1" ht="18" customHeight="1" x14ac:dyDescent="0.25">
      <c r="A224" s="6">
        <v>212</v>
      </c>
      <c r="B224" s="59"/>
      <c r="C224" s="7" t="s">
        <v>43</v>
      </c>
      <c r="D224" s="48">
        <v>36</v>
      </c>
      <c r="E224" s="8" t="s">
        <v>41</v>
      </c>
      <c r="F224" s="9">
        <v>16</v>
      </c>
      <c r="G224" s="47">
        <f t="shared" ref="G224" si="20">F224*D224</f>
        <v>576</v>
      </c>
      <c r="I224" s="14"/>
      <c r="J224" s="53"/>
      <c r="K224" s="14"/>
      <c r="L224" s="14"/>
    </row>
    <row r="225" spans="1:12" s="27" customFormat="1" ht="18" customHeight="1" x14ac:dyDescent="0.25">
      <c r="A225" s="6">
        <v>213</v>
      </c>
      <c r="B225" s="59"/>
      <c r="C225" s="7" t="s">
        <v>44</v>
      </c>
      <c r="D225" s="48">
        <v>11</v>
      </c>
      <c r="E225" s="8" t="s">
        <v>41</v>
      </c>
      <c r="F225" s="9">
        <v>24</v>
      </c>
      <c r="G225" s="47">
        <f t="shared" ref="G225:G253" si="21">F225*D225</f>
        <v>264</v>
      </c>
      <c r="I225" s="14"/>
      <c r="J225" s="53"/>
      <c r="K225" s="14"/>
      <c r="L225" s="14"/>
    </row>
    <row r="226" spans="1:12" s="27" customFormat="1" ht="18" customHeight="1" x14ac:dyDescent="0.25">
      <c r="A226" s="6">
        <v>214</v>
      </c>
      <c r="B226" s="59"/>
      <c r="C226" s="7" t="s">
        <v>294</v>
      </c>
      <c r="D226" s="48">
        <v>32</v>
      </c>
      <c r="E226" s="8" t="s">
        <v>41</v>
      </c>
      <c r="F226" s="9">
        <v>23</v>
      </c>
      <c r="G226" s="47">
        <f t="shared" si="21"/>
        <v>736</v>
      </c>
      <c r="I226" s="14"/>
      <c r="J226" s="53"/>
      <c r="K226" s="14"/>
      <c r="L226" s="14"/>
    </row>
    <row r="227" spans="1:12" s="27" customFormat="1" ht="18" customHeight="1" x14ac:dyDescent="0.25">
      <c r="A227" s="6">
        <v>215</v>
      </c>
      <c r="B227" s="59"/>
      <c r="C227" s="7" t="s">
        <v>243</v>
      </c>
      <c r="D227" s="48">
        <v>55</v>
      </c>
      <c r="E227" s="8" t="s">
        <v>41</v>
      </c>
      <c r="F227" s="9">
        <v>30</v>
      </c>
      <c r="G227" s="47">
        <f t="shared" si="21"/>
        <v>1650</v>
      </c>
      <c r="I227" s="14"/>
      <c r="J227" s="53"/>
      <c r="K227" s="14"/>
      <c r="L227" s="14"/>
    </row>
    <row r="228" spans="1:12" s="27" customFormat="1" ht="18" customHeight="1" x14ac:dyDescent="0.25">
      <c r="A228" s="6">
        <v>216</v>
      </c>
      <c r="B228" s="59"/>
      <c r="C228" s="7" t="s">
        <v>45</v>
      </c>
      <c r="D228" s="48">
        <v>93</v>
      </c>
      <c r="E228" s="8" t="s">
        <v>41</v>
      </c>
      <c r="F228" s="9">
        <v>21</v>
      </c>
      <c r="G228" s="47">
        <f t="shared" si="21"/>
        <v>1953</v>
      </c>
      <c r="I228" s="14"/>
      <c r="J228" s="53"/>
      <c r="K228" s="14"/>
      <c r="L228" s="14"/>
    </row>
    <row r="229" spans="1:12" s="27" customFormat="1" ht="18" customHeight="1" x14ac:dyDescent="0.25">
      <c r="A229" s="6">
        <v>217</v>
      </c>
      <c r="B229" s="59"/>
      <c r="C229" s="7" t="s">
        <v>46</v>
      </c>
      <c r="D229" s="48">
        <v>97</v>
      </c>
      <c r="E229" s="8" t="s">
        <v>41</v>
      </c>
      <c r="F229" s="9">
        <v>17</v>
      </c>
      <c r="G229" s="47">
        <f t="shared" si="21"/>
        <v>1649</v>
      </c>
      <c r="I229" s="14"/>
      <c r="J229" s="53"/>
      <c r="K229" s="14"/>
      <c r="L229" s="14"/>
    </row>
    <row r="230" spans="1:12" s="27" customFormat="1" ht="18" customHeight="1" x14ac:dyDescent="0.25">
      <c r="A230" s="6">
        <v>218</v>
      </c>
      <c r="B230" s="59"/>
      <c r="C230" s="7" t="s">
        <v>47</v>
      </c>
      <c r="D230" s="48">
        <v>59</v>
      </c>
      <c r="E230" s="8" t="s">
        <v>41</v>
      </c>
      <c r="F230" s="9">
        <v>15</v>
      </c>
      <c r="G230" s="47">
        <f t="shared" si="21"/>
        <v>885</v>
      </c>
      <c r="I230" s="14"/>
      <c r="J230" s="53"/>
      <c r="K230" s="14"/>
      <c r="L230" s="14"/>
    </row>
    <row r="231" spans="1:12" s="27" customFormat="1" ht="18" customHeight="1" x14ac:dyDescent="0.25">
      <c r="A231" s="6">
        <v>219</v>
      </c>
      <c r="B231" s="59"/>
      <c r="C231" s="7" t="s">
        <v>48</v>
      </c>
      <c r="D231" s="48">
        <v>51</v>
      </c>
      <c r="E231" s="8" t="s">
        <v>41</v>
      </c>
      <c r="F231" s="9">
        <v>17</v>
      </c>
      <c r="G231" s="47">
        <f t="shared" si="21"/>
        <v>867</v>
      </c>
      <c r="I231" s="14"/>
      <c r="J231" s="53"/>
      <c r="K231" s="14"/>
      <c r="L231" s="14"/>
    </row>
    <row r="232" spans="1:12" s="27" customFormat="1" ht="18" customHeight="1" x14ac:dyDescent="0.25">
      <c r="A232" s="6">
        <v>220</v>
      </c>
      <c r="B232" s="59"/>
      <c r="C232" s="7" t="s">
        <v>49</v>
      </c>
      <c r="D232" s="48">
        <v>9</v>
      </c>
      <c r="E232" s="8" t="s">
        <v>41</v>
      </c>
      <c r="F232" s="9">
        <v>19</v>
      </c>
      <c r="G232" s="47">
        <f t="shared" si="21"/>
        <v>171</v>
      </c>
      <c r="I232" s="14"/>
      <c r="J232" s="53"/>
      <c r="K232" s="14"/>
      <c r="L232" s="14"/>
    </row>
    <row r="233" spans="1:12" s="27" customFormat="1" ht="18" customHeight="1" x14ac:dyDescent="0.25">
      <c r="A233" s="6">
        <v>221</v>
      </c>
      <c r="B233" s="59"/>
      <c r="C233" s="7" t="s">
        <v>295</v>
      </c>
      <c r="D233" s="48">
        <v>10</v>
      </c>
      <c r="E233" s="8" t="s">
        <v>41</v>
      </c>
      <c r="F233" s="9">
        <v>28</v>
      </c>
      <c r="G233" s="47">
        <f t="shared" si="21"/>
        <v>280</v>
      </c>
      <c r="I233" s="14"/>
      <c r="J233" s="53"/>
      <c r="K233" s="14"/>
      <c r="L233" s="14"/>
    </row>
    <row r="234" spans="1:12" s="27" customFormat="1" ht="18" customHeight="1" x14ac:dyDescent="0.25">
      <c r="A234" s="6">
        <v>222</v>
      </c>
      <c r="B234" s="59"/>
      <c r="C234" s="7" t="s">
        <v>50</v>
      </c>
      <c r="D234" s="48">
        <v>85</v>
      </c>
      <c r="E234" s="8" t="s">
        <v>41</v>
      </c>
      <c r="F234" s="9">
        <v>26</v>
      </c>
      <c r="G234" s="47">
        <f t="shared" si="21"/>
        <v>2210</v>
      </c>
      <c r="I234" s="14"/>
      <c r="J234" s="53"/>
      <c r="K234" s="14"/>
      <c r="L234" s="14"/>
    </row>
    <row r="235" spans="1:12" s="27" customFormat="1" ht="18" customHeight="1" x14ac:dyDescent="0.25">
      <c r="A235" s="6">
        <v>223</v>
      </c>
      <c r="B235" s="59"/>
      <c r="C235" s="7" t="s">
        <v>51</v>
      </c>
      <c r="D235" s="48">
        <v>61</v>
      </c>
      <c r="E235" s="8" t="s">
        <v>41</v>
      </c>
      <c r="F235" s="9">
        <v>24</v>
      </c>
      <c r="G235" s="47">
        <f t="shared" si="21"/>
        <v>1464</v>
      </c>
      <c r="I235" s="14"/>
      <c r="J235" s="53"/>
      <c r="K235" s="14"/>
      <c r="L235" s="14"/>
    </row>
    <row r="236" spans="1:12" s="27" customFormat="1" ht="18" customHeight="1" x14ac:dyDescent="0.25">
      <c r="A236" s="6">
        <v>224</v>
      </c>
      <c r="B236" s="59"/>
      <c r="C236" s="7" t="s">
        <v>52</v>
      </c>
      <c r="D236" s="48">
        <v>4</v>
      </c>
      <c r="E236" s="8" t="s">
        <v>41</v>
      </c>
      <c r="F236" s="9">
        <v>22</v>
      </c>
      <c r="G236" s="47">
        <f t="shared" si="21"/>
        <v>88</v>
      </c>
      <c r="I236" s="14"/>
      <c r="J236" s="53"/>
      <c r="K236" s="14"/>
      <c r="L236" s="14"/>
    </row>
    <row r="237" spans="1:12" s="27" customFormat="1" ht="18" customHeight="1" x14ac:dyDescent="0.25">
      <c r="A237" s="6">
        <v>225</v>
      </c>
      <c r="B237" s="59"/>
      <c r="C237" s="7" t="s">
        <v>53</v>
      </c>
      <c r="D237" s="48">
        <v>46</v>
      </c>
      <c r="E237" s="8" t="s">
        <v>41</v>
      </c>
      <c r="F237" s="9">
        <v>29</v>
      </c>
      <c r="G237" s="47">
        <f t="shared" si="21"/>
        <v>1334</v>
      </c>
      <c r="I237" s="14"/>
      <c r="J237" s="53"/>
      <c r="K237" s="14"/>
      <c r="L237" s="14"/>
    </row>
    <row r="238" spans="1:12" s="27" customFormat="1" ht="18" customHeight="1" x14ac:dyDescent="0.25">
      <c r="A238" s="6">
        <v>226</v>
      </c>
      <c r="B238" s="59"/>
      <c r="C238" s="7" t="s">
        <v>54</v>
      </c>
      <c r="D238" s="48">
        <v>35</v>
      </c>
      <c r="E238" s="8" t="s">
        <v>41</v>
      </c>
      <c r="F238" s="9">
        <v>27</v>
      </c>
      <c r="G238" s="47">
        <f t="shared" si="21"/>
        <v>945</v>
      </c>
      <c r="I238" s="14"/>
      <c r="J238" s="53"/>
      <c r="K238" s="14"/>
      <c r="L238" s="14"/>
    </row>
    <row r="239" spans="1:12" s="27" customFormat="1" ht="18" customHeight="1" x14ac:dyDescent="0.25">
      <c r="A239" s="6">
        <v>227</v>
      </c>
      <c r="B239" s="59"/>
      <c r="C239" s="7" t="s">
        <v>56</v>
      </c>
      <c r="D239" s="48">
        <v>8</v>
      </c>
      <c r="E239" s="8" t="s">
        <v>31</v>
      </c>
      <c r="F239" s="9">
        <v>200</v>
      </c>
      <c r="G239" s="47">
        <f t="shared" si="21"/>
        <v>1600</v>
      </c>
      <c r="I239" s="14"/>
      <c r="J239" s="14"/>
      <c r="K239" s="14"/>
      <c r="L239" s="14"/>
    </row>
    <row r="240" spans="1:12" s="27" customFormat="1" ht="18" customHeight="1" x14ac:dyDescent="0.25">
      <c r="A240" s="6">
        <v>228</v>
      </c>
      <c r="B240" s="59"/>
      <c r="C240" s="7" t="s">
        <v>296</v>
      </c>
      <c r="D240" s="48">
        <v>3</v>
      </c>
      <c r="E240" s="8" t="s">
        <v>31</v>
      </c>
      <c r="F240" s="9">
        <v>300</v>
      </c>
      <c r="G240" s="47">
        <f t="shared" si="21"/>
        <v>900</v>
      </c>
      <c r="I240" s="14"/>
      <c r="J240" s="14"/>
      <c r="K240" s="14"/>
      <c r="L240" s="14"/>
    </row>
    <row r="241" spans="1:12" s="27" customFormat="1" ht="18" customHeight="1" x14ac:dyDescent="0.25">
      <c r="A241" s="6">
        <v>229</v>
      </c>
      <c r="B241" s="59"/>
      <c r="C241" s="7" t="s">
        <v>55</v>
      </c>
      <c r="D241" s="48">
        <v>2</v>
      </c>
      <c r="E241" s="8" t="s">
        <v>31</v>
      </c>
      <c r="F241" s="9">
        <v>150</v>
      </c>
      <c r="G241" s="47">
        <f t="shared" si="21"/>
        <v>300</v>
      </c>
      <c r="I241" s="14"/>
      <c r="J241" s="14"/>
      <c r="K241" s="14"/>
      <c r="L241" s="14"/>
    </row>
    <row r="242" spans="1:12" s="27" customFormat="1" ht="18" customHeight="1" x14ac:dyDescent="0.25">
      <c r="A242" s="6">
        <v>230</v>
      </c>
      <c r="B242" s="59"/>
      <c r="C242" s="7" t="s">
        <v>57</v>
      </c>
      <c r="D242" s="48">
        <v>2</v>
      </c>
      <c r="E242" s="8" t="s">
        <v>31</v>
      </c>
      <c r="F242" s="9">
        <v>950</v>
      </c>
      <c r="G242" s="47">
        <f t="shared" si="21"/>
        <v>1900</v>
      </c>
      <c r="I242" s="14"/>
      <c r="J242" s="14"/>
      <c r="K242" s="14"/>
      <c r="L242" s="14"/>
    </row>
    <row r="243" spans="1:12" s="27" customFormat="1" ht="18" customHeight="1" x14ac:dyDescent="0.25">
      <c r="A243" s="6">
        <v>231</v>
      </c>
      <c r="B243" s="59"/>
      <c r="C243" s="7" t="s">
        <v>58</v>
      </c>
      <c r="D243" s="8">
        <v>1</v>
      </c>
      <c r="E243" s="8" t="s">
        <v>31</v>
      </c>
      <c r="F243" s="9">
        <v>800</v>
      </c>
      <c r="G243" s="47">
        <f t="shared" si="21"/>
        <v>800</v>
      </c>
      <c r="I243" s="14"/>
      <c r="J243" s="14"/>
      <c r="K243" s="14"/>
      <c r="L243" s="14"/>
    </row>
    <row r="244" spans="1:12" s="27" customFormat="1" ht="18" customHeight="1" x14ac:dyDescent="0.25">
      <c r="A244" s="6">
        <v>232</v>
      </c>
      <c r="B244" s="59"/>
      <c r="C244" s="50" t="s">
        <v>59</v>
      </c>
      <c r="D244" s="8">
        <v>1</v>
      </c>
      <c r="E244" s="8" t="s">
        <v>31</v>
      </c>
      <c r="F244" s="9">
        <v>1500</v>
      </c>
      <c r="G244" s="47">
        <f t="shared" si="21"/>
        <v>1500</v>
      </c>
      <c r="I244" s="14"/>
      <c r="J244" s="14"/>
      <c r="K244" s="14"/>
      <c r="L244" s="14"/>
    </row>
    <row r="245" spans="1:12" s="27" customFormat="1" ht="18" customHeight="1" x14ac:dyDescent="0.25">
      <c r="A245" s="6">
        <v>233</v>
      </c>
      <c r="B245" s="59"/>
      <c r="C245" s="50" t="s">
        <v>60</v>
      </c>
      <c r="D245" s="8">
        <v>2</v>
      </c>
      <c r="E245" s="8" t="s">
        <v>31</v>
      </c>
      <c r="F245" s="9">
        <v>850</v>
      </c>
      <c r="G245" s="47">
        <f t="shared" si="21"/>
        <v>1700</v>
      </c>
      <c r="I245" s="14"/>
      <c r="J245" s="14"/>
      <c r="K245" s="14"/>
      <c r="L245" s="14"/>
    </row>
    <row r="246" spans="1:12" s="27" customFormat="1" ht="18" customHeight="1" x14ac:dyDescent="0.25">
      <c r="A246" s="6">
        <v>234</v>
      </c>
      <c r="B246" s="59"/>
      <c r="C246" s="50" t="s">
        <v>61</v>
      </c>
      <c r="D246" s="8">
        <v>1</v>
      </c>
      <c r="E246" s="8" t="s">
        <v>31</v>
      </c>
      <c r="F246" s="9">
        <v>150</v>
      </c>
      <c r="G246" s="47">
        <f t="shared" si="21"/>
        <v>150</v>
      </c>
      <c r="I246" s="14"/>
      <c r="J246" s="14"/>
      <c r="K246" s="14"/>
      <c r="L246" s="14"/>
    </row>
    <row r="247" spans="1:12" s="27" customFormat="1" ht="18" customHeight="1" x14ac:dyDescent="0.25">
      <c r="A247" s="6">
        <v>235</v>
      </c>
      <c r="B247" s="59"/>
      <c r="C247" s="50" t="s">
        <v>62</v>
      </c>
      <c r="D247" s="8">
        <v>1</v>
      </c>
      <c r="E247" s="8" t="s">
        <v>31</v>
      </c>
      <c r="F247" s="9">
        <v>1800</v>
      </c>
      <c r="G247" s="47">
        <f t="shared" si="21"/>
        <v>1800</v>
      </c>
      <c r="I247" s="14"/>
      <c r="J247" s="14"/>
      <c r="K247" s="14"/>
      <c r="L247" s="14"/>
    </row>
    <row r="248" spans="1:12" s="27" customFormat="1" ht="18" customHeight="1" x14ac:dyDescent="0.25">
      <c r="A248" s="6">
        <v>236</v>
      </c>
      <c r="B248" s="59"/>
      <c r="C248" s="50" t="s">
        <v>63</v>
      </c>
      <c r="D248" s="8">
        <v>2</v>
      </c>
      <c r="E248" s="8" t="s">
        <v>31</v>
      </c>
      <c r="F248" s="9">
        <v>240</v>
      </c>
      <c r="G248" s="47">
        <f t="shared" si="21"/>
        <v>480</v>
      </c>
      <c r="I248" s="14"/>
      <c r="J248" s="14"/>
      <c r="K248" s="14"/>
      <c r="L248" s="14"/>
    </row>
    <row r="249" spans="1:12" s="27" customFormat="1" ht="18" customHeight="1" x14ac:dyDescent="0.25">
      <c r="A249" s="6">
        <v>237</v>
      </c>
      <c r="B249" s="59"/>
      <c r="C249" s="50" t="s">
        <v>64</v>
      </c>
      <c r="D249" s="8">
        <v>1</v>
      </c>
      <c r="E249" s="8" t="s">
        <v>31</v>
      </c>
      <c r="F249" s="9">
        <v>150</v>
      </c>
      <c r="G249" s="47">
        <f t="shared" si="21"/>
        <v>150</v>
      </c>
      <c r="I249" s="14"/>
      <c r="J249" s="14"/>
      <c r="K249" s="14"/>
      <c r="L249" s="14"/>
    </row>
    <row r="250" spans="1:12" s="27" customFormat="1" ht="18" customHeight="1" x14ac:dyDescent="0.25">
      <c r="A250" s="6">
        <v>238</v>
      </c>
      <c r="B250" s="59"/>
      <c r="C250" s="7" t="s">
        <v>65</v>
      </c>
      <c r="D250" s="8">
        <v>1</v>
      </c>
      <c r="E250" s="8" t="s">
        <v>31</v>
      </c>
      <c r="F250" s="9">
        <v>800</v>
      </c>
      <c r="G250" s="47">
        <f t="shared" si="21"/>
        <v>800</v>
      </c>
      <c r="I250" s="14"/>
      <c r="J250" s="14"/>
      <c r="K250" s="14"/>
      <c r="L250" s="14"/>
    </row>
    <row r="251" spans="1:12" s="27" customFormat="1" ht="18" customHeight="1" x14ac:dyDescent="0.25">
      <c r="A251" s="6">
        <v>239</v>
      </c>
      <c r="B251" s="59"/>
      <c r="C251" s="7" t="s">
        <v>131</v>
      </c>
      <c r="D251" s="8">
        <v>1</v>
      </c>
      <c r="E251" s="8" t="s">
        <v>31</v>
      </c>
      <c r="F251" s="9">
        <v>300</v>
      </c>
      <c r="G251" s="47">
        <f t="shared" si="21"/>
        <v>300</v>
      </c>
      <c r="I251" s="14"/>
      <c r="J251" s="14"/>
      <c r="K251" s="14"/>
      <c r="L251" s="14"/>
    </row>
    <row r="252" spans="1:12" s="27" customFormat="1" ht="18" customHeight="1" x14ac:dyDescent="0.25">
      <c r="A252" s="6">
        <v>240</v>
      </c>
      <c r="B252" s="59"/>
      <c r="C252" s="7" t="s">
        <v>157</v>
      </c>
      <c r="D252" s="8">
        <v>1</v>
      </c>
      <c r="E252" s="8" t="s">
        <v>31</v>
      </c>
      <c r="F252" s="9">
        <v>650</v>
      </c>
      <c r="G252" s="47">
        <f t="shared" si="21"/>
        <v>650</v>
      </c>
      <c r="I252" s="14"/>
      <c r="J252" s="14"/>
      <c r="K252" s="14"/>
      <c r="L252" s="14"/>
    </row>
    <row r="253" spans="1:12" s="27" customFormat="1" ht="18" customHeight="1" x14ac:dyDescent="0.25">
      <c r="A253" s="6">
        <v>241</v>
      </c>
      <c r="B253" s="59"/>
      <c r="C253" s="7" t="s">
        <v>160</v>
      </c>
      <c r="D253" s="8">
        <v>1</v>
      </c>
      <c r="E253" s="8" t="s">
        <v>31</v>
      </c>
      <c r="F253" s="9">
        <v>700</v>
      </c>
      <c r="G253" s="47">
        <f t="shared" si="21"/>
        <v>700</v>
      </c>
      <c r="I253" s="14"/>
      <c r="J253" s="14"/>
      <c r="K253" s="14"/>
      <c r="L253" s="14"/>
    </row>
    <row r="254" spans="1:12" s="27" customFormat="1" ht="18" customHeight="1" x14ac:dyDescent="0.25">
      <c r="A254" s="6">
        <v>242</v>
      </c>
      <c r="B254" s="59"/>
      <c r="C254" s="7" t="s">
        <v>257</v>
      </c>
      <c r="D254" s="8">
        <v>3</v>
      </c>
      <c r="E254" s="8" t="s">
        <v>31</v>
      </c>
      <c r="F254" s="9">
        <v>300</v>
      </c>
      <c r="G254" s="47">
        <f t="shared" ref="G254" si="22">F254*D254</f>
        <v>900</v>
      </c>
      <c r="I254" s="14"/>
      <c r="J254" s="14"/>
      <c r="K254" s="14"/>
      <c r="L254" s="14"/>
    </row>
    <row r="255" spans="1:12" s="27" customFormat="1" ht="18" customHeight="1" x14ac:dyDescent="0.25">
      <c r="A255" s="6">
        <v>243</v>
      </c>
      <c r="B255" s="59"/>
      <c r="C255" s="7"/>
      <c r="D255" s="8"/>
      <c r="E255" s="8"/>
      <c r="F255" s="9"/>
      <c r="G255" s="47"/>
      <c r="I255" s="14"/>
      <c r="J255" s="14"/>
      <c r="K255" s="14"/>
      <c r="L255" s="14"/>
    </row>
    <row r="256" spans="1:12" s="27" customFormat="1" ht="18" customHeight="1" x14ac:dyDescent="0.25">
      <c r="A256" s="6">
        <v>244</v>
      </c>
      <c r="B256" s="59"/>
      <c r="C256" s="67" t="s">
        <v>91</v>
      </c>
      <c r="D256" s="8"/>
      <c r="E256" s="8"/>
      <c r="F256" s="9"/>
      <c r="G256" s="47"/>
      <c r="I256" s="14"/>
      <c r="J256" s="14"/>
      <c r="K256" s="14"/>
      <c r="L256" s="14"/>
    </row>
    <row r="257" spans="1:12" s="27" customFormat="1" ht="18" customHeight="1" x14ac:dyDescent="0.25">
      <c r="A257" s="6">
        <v>245</v>
      </c>
      <c r="B257" s="59"/>
      <c r="C257" s="7" t="s">
        <v>70</v>
      </c>
      <c r="D257" s="8">
        <v>3</v>
      </c>
      <c r="E257" s="8" t="s">
        <v>31</v>
      </c>
      <c r="F257" s="9">
        <v>200</v>
      </c>
      <c r="G257" s="47">
        <f t="shared" ref="G257:G298" si="23">F257*D257</f>
        <v>600</v>
      </c>
      <c r="I257" s="14"/>
      <c r="J257" s="14"/>
      <c r="K257" s="14"/>
      <c r="L257" s="14"/>
    </row>
    <row r="258" spans="1:12" s="27" customFormat="1" ht="18" customHeight="1" x14ac:dyDescent="0.25">
      <c r="A258" s="6">
        <v>246</v>
      </c>
      <c r="B258" s="59"/>
      <c r="C258" s="7" t="s">
        <v>71</v>
      </c>
      <c r="D258" s="48">
        <v>76.44</v>
      </c>
      <c r="E258" s="8" t="s">
        <v>41</v>
      </c>
      <c r="F258" s="9">
        <v>18</v>
      </c>
      <c r="G258" s="47">
        <f t="shared" si="23"/>
        <v>1375.92</v>
      </c>
      <c r="I258" s="14"/>
      <c r="J258" s="14"/>
      <c r="K258" s="14"/>
      <c r="L258" s="14"/>
    </row>
    <row r="259" spans="1:12" s="27" customFormat="1" ht="18" customHeight="1" x14ac:dyDescent="0.25">
      <c r="A259" s="6">
        <v>247</v>
      </c>
      <c r="B259" s="59"/>
      <c r="C259" s="7" t="s">
        <v>72</v>
      </c>
      <c r="D259" s="48">
        <v>47.36</v>
      </c>
      <c r="E259" s="8" t="s">
        <v>41</v>
      </c>
      <c r="F259" s="9">
        <v>14</v>
      </c>
      <c r="G259" s="47">
        <f t="shared" si="23"/>
        <v>663.04</v>
      </c>
      <c r="I259" s="14"/>
      <c r="J259" s="14"/>
      <c r="K259" s="14"/>
      <c r="L259" s="14"/>
    </row>
    <row r="260" spans="1:12" s="27" customFormat="1" ht="18" customHeight="1" x14ac:dyDescent="0.25">
      <c r="A260" s="6">
        <v>248</v>
      </c>
      <c r="B260" s="59"/>
      <c r="C260" s="7" t="s">
        <v>73</v>
      </c>
      <c r="D260" s="48">
        <v>11.01</v>
      </c>
      <c r="E260" s="8" t="s">
        <v>41</v>
      </c>
      <c r="F260" s="9">
        <v>16</v>
      </c>
      <c r="G260" s="47">
        <f t="shared" si="23"/>
        <v>176.16</v>
      </c>
      <c r="I260" s="14"/>
      <c r="J260" s="14"/>
      <c r="K260" s="14"/>
      <c r="L260" s="14"/>
    </row>
    <row r="261" spans="1:12" s="27" customFormat="1" ht="18" customHeight="1" x14ac:dyDescent="0.25">
      <c r="A261" s="6">
        <v>249</v>
      </c>
      <c r="B261" s="59"/>
      <c r="C261" s="7" t="s">
        <v>74</v>
      </c>
      <c r="D261" s="48">
        <v>54.65</v>
      </c>
      <c r="E261" s="8" t="s">
        <v>41</v>
      </c>
      <c r="F261" s="9">
        <v>21</v>
      </c>
      <c r="G261" s="47">
        <f t="shared" si="23"/>
        <v>1147.6499999999999</v>
      </c>
      <c r="I261" s="14"/>
      <c r="J261" s="14"/>
      <c r="K261" s="14"/>
      <c r="L261" s="14"/>
    </row>
    <row r="262" spans="1:12" s="27" customFormat="1" ht="18" customHeight="1" x14ac:dyDescent="0.25">
      <c r="A262" s="6">
        <v>250</v>
      </c>
      <c r="B262" s="59"/>
      <c r="C262" s="7" t="s">
        <v>75</v>
      </c>
      <c r="D262" s="48">
        <v>16.010000000000002</v>
      </c>
      <c r="E262" s="8" t="s">
        <v>41</v>
      </c>
      <c r="F262" s="9">
        <v>22</v>
      </c>
      <c r="G262" s="47">
        <f t="shared" si="23"/>
        <v>352.22</v>
      </c>
      <c r="I262" s="14"/>
      <c r="J262" s="14"/>
      <c r="K262" s="14"/>
      <c r="L262" s="14"/>
    </row>
    <row r="263" spans="1:12" s="27" customFormat="1" ht="18" customHeight="1" x14ac:dyDescent="0.25">
      <c r="A263" s="6">
        <v>251</v>
      </c>
      <c r="B263" s="59"/>
      <c r="C263" s="7" t="s">
        <v>76</v>
      </c>
      <c r="D263" s="48">
        <v>19.440000000000001</v>
      </c>
      <c r="E263" s="8" t="s">
        <v>41</v>
      </c>
      <c r="F263" s="9">
        <v>24</v>
      </c>
      <c r="G263" s="47">
        <f t="shared" si="23"/>
        <v>466.56000000000006</v>
      </c>
      <c r="I263" s="14"/>
      <c r="J263" s="14"/>
      <c r="K263" s="14"/>
      <c r="L263" s="14"/>
    </row>
    <row r="264" spans="1:12" s="27" customFormat="1" ht="18" customHeight="1" x14ac:dyDescent="0.25">
      <c r="A264" s="6">
        <v>252</v>
      </c>
      <c r="B264" s="59"/>
      <c r="C264" s="7" t="s">
        <v>77</v>
      </c>
      <c r="D264" s="48">
        <v>37.85</v>
      </c>
      <c r="E264" s="8" t="s">
        <v>41</v>
      </c>
      <c r="F264" s="9">
        <v>20</v>
      </c>
      <c r="G264" s="47">
        <f t="shared" si="23"/>
        <v>757</v>
      </c>
      <c r="I264" s="14"/>
      <c r="J264" s="14"/>
      <c r="K264" s="14"/>
      <c r="L264" s="14"/>
    </row>
    <row r="265" spans="1:12" s="27" customFormat="1" ht="18" customHeight="1" x14ac:dyDescent="0.25">
      <c r="A265" s="6">
        <v>253</v>
      </c>
      <c r="B265" s="59"/>
      <c r="C265" s="7" t="s">
        <v>78</v>
      </c>
      <c r="D265" s="48">
        <v>3.93</v>
      </c>
      <c r="E265" s="8" t="s">
        <v>41</v>
      </c>
      <c r="F265" s="9">
        <v>25</v>
      </c>
      <c r="G265" s="47">
        <f t="shared" si="23"/>
        <v>98.25</v>
      </c>
      <c r="I265" s="14"/>
      <c r="J265" s="14"/>
      <c r="K265" s="14"/>
      <c r="L265" s="14"/>
    </row>
    <row r="266" spans="1:12" s="27" customFormat="1" ht="18" customHeight="1" x14ac:dyDescent="0.25">
      <c r="A266" s="6">
        <v>254</v>
      </c>
      <c r="B266" s="59"/>
      <c r="C266" s="7" t="s">
        <v>79</v>
      </c>
      <c r="D266" s="48">
        <v>7.18</v>
      </c>
      <c r="E266" s="8" t="s">
        <v>41</v>
      </c>
      <c r="F266" s="9">
        <v>28</v>
      </c>
      <c r="G266" s="47">
        <f t="shared" si="23"/>
        <v>201.04</v>
      </c>
      <c r="I266" s="14"/>
      <c r="J266" s="14"/>
      <c r="K266" s="14"/>
      <c r="L266" s="14"/>
    </row>
    <row r="267" spans="1:12" s="27" customFormat="1" ht="18" customHeight="1" x14ac:dyDescent="0.25">
      <c r="A267" s="6">
        <v>255</v>
      </c>
      <c r="B267" s="59"/>
      <c r="C267" s="7" t="s">
        <v>80</v>
      </c>
      <c r="D267" s="48">
        <v>4.72</v>
      </c>
      <c r="E267" s="8" t="s">
        <v>41</v>
      </c>
      <c r="F267" s="9">
        <v>27</v>
      </c>
      <c r="G267" s="47">
        <f t="shared" si="23"/>
        <v>127.44</v>
      </c>
      <c r="I267" s="14"/>
      <c r="J267" s="14"/>
      <c r="K267" s="14"/>
      <c r="L267" s="14"/>
    </row>
    <row r="268" spans="1:12" s="27" customFormat="1" ht="18" customHeight="1" x14ac:dyDescent="0.25">
      <c r="A268" s="6">
        <v>256</v>
      </c>
      <c r="B268" s="59"/>
      <c r="C268" s="7" t="s">
        <v>81</v>
      </c>
      <c r="D268" s="48">
        <v>4.1500000000000004</v>
      </c>
      <c r="E268" s="8" t="s">
        <v>41</v>
      </c>
      <c r="F268" s="9">
        <v>34</v>
      </c>
      <c r="G268" s="47">
        <f t="shared" si="23"/>
        <v>141.10000000000002</v>
      </c>
      <c r="I268" s="14"/>
      <c r="J268" s="14"/>
      <c r="K268" s="14"/>
      <c r="L268" s="14"/>
    </row>
    <row r="269" spans="1:12" s="27" customFormat="1" ht="18" customHeight="1" x14ac:dyDescent="0.25">
      <c r="A269" s="6">
        <v>257</v>
      </c>
      <c r="B269" s="59"/>
      <c r="C269" s="7" t="s">
        <v>82</v>
      </c>
      <c r="D269" s="48">
        <v>5.0199999999999996</v>
      </c>
      <c r="E269" s="8" t="s">
        <v>41</v>
      </c>
      <c r="F269" s="9">
        <v>36</v>
      </c>
      <c r="G269" s="47">
        <f t="shared" si="23"/>
        <v>180.71999999999997</v>
      </c>
      <c r="I269" s="14"/>
      <c r="J269" s="14"/>
      <c r="K269" s="14"/>
      <c r="L269" s="14"/>
    </row>
    <row r="270" spans="1:12" s="27" customFormat="1" ht="18" customHeight="1" x14ac:dyDescent="0.25">
      <c r="A270" s="6">
        <v>258</v>
      </c>
      <c r="B270" s="59"/>
      <c r="C270" s="7" t="s">
        <v>81</v>
      </c>
      <c r="D270" s="48">
        <v>7.19</v>
      </c>
      <c r="E270" s="8" t="s">
        <v>41</v>
      </c>
      <c r="F270" s="9">
        <v>32</v>
      </c>
      <c r="G270" s="47">
        <f t="shared" si="23"/>
        <v>230.08</v>
      </c>
      <c r="I270" s="14"/>
      <c r="J270" s="14"/>
      <c r="K270" s="14"/>
      <c r="L270" s="14"/>
    </row>
    <row r="271" spans="1:12" s="27" customFormat="1" ht="18" customHeight="1" x14ac:dyDescent="0.25">
      <c r="A271" s="6">
        <v>259</v>
      </c>
      <c r="B271" s="59"/>
      <c r="C271" s="7" t="s">
        <v>83</v>
      </c>
      <c r="D271" s="48">
        <v>12</v>
      </c>
      <c r="E271" s="8" t="s">
        <v>31</v>
      </c>
      <c r="F271" s="9">
        <v>300</v>
      </c>
      <c r="G271" s="47">
        <f t="shared" si="23"/>
        <v>3600</v>
      </c>
      <c r="I271" s="14"/>
      <c r="J271" s="14"/>
      <c r="K271" s="14"/>
      <c r="L271" s="14"/>
    </row>
    <row r="272" spans="1:12" s="27" customFormat="1" ht="18" customHeight="1" x14ac:dyDescent="0.25">
      <c r="A272" s="6">
        <v>260</v>
      </c>
      <c r="B272" s="59"/>
      <c r="C272" s="7" t="s">
        <v>92</v>
      </c>
      <c r="D272" s="48">
        <v>1</v>
      </c>
      <c r="E272" s="8" t="s">
        <v>31</v>
      </c>
      <c r="F272" s="9">
        <v>250</v>
      </c>
      <c r="G272" s="47">
        <f t="shared" si="23"/>
        <v>250</v>
      </c>
      <c r="I272" s="14"/>
      <c r="J272" s="14"/>
      <c r="K272" s="14"/>
      <c r="L272" s="14"/>
    </row>
    <row r="273" spans="1:12" s="27" customFormat="1" ht="18" customHeight="1" x14ac:dyDescent="0.25">
      <c r="A273" s="6">
        <v>261</v>
      </c>
      <c r="B273" s="59"/>
      <c r="C273" s="7" t="s">
        <v>93</v>
      </c>
      <c r="D273" s="48">
        <v>2</v>
      </c>
      <c r="E273" s="8" t="s">
        <v>31</v>
      </c>
      <c r="F273" s="9">
        <v>250</v>
      </c>
      <c r="G273" s="47">
        <f t="shared" si="23"/>
        <v>500</v>
      </c>
      <c r="I273" s="14"/>
      <c r="J273" s="14"/>
      <c r="K273" s="14"/>
      <c r="L273" s="14"/>
    </row>
    <row r="274" spans="1:12" s="27" customFormat="1" ht="18" customHeight="1" x14ac:dyDescent="0.25">
      <c r="A274" s="6">
        <v>262</v>
      </c>
      <c r="B274" s="59"/>
      <c r="C274" s="7" t="s">
        <v>94</v>
      </c>
      <c r="D274" s="48">
        <v>1</v>
      </c>
      <c r="E274" s="8" t="s">
        <v>31</v>
      </c>
      <c r="F274" s="9">
        <v>300</v>
      </c>
      <c r="G274" s="47">
        <f t="shared" si="23"/>
        <v>300</v>
      </c>
      <c r="I274" s="14"/>
      <c r="J274" s="14"/>
      <c r="K274" s="14"/>
      <c r="L274" s="14"/>
    </row>
    <row r="275" spans="1:12" s="27" customFormat="1" ht="18" customHeight="1" x14ac:dyDescent="0.25">
      <c r="A275" s="6">
        <v>263</v>
      </c>
      <c r="B275" s="59"/>
      <c r="C275" s="7" t="s">
        <v>95</v>
      </c>
      <c r="D275" s="48">
        <v>2</v>
      </c>
      <c r="E275" s="8" t="s">
        <v>31</v>
      </c>
      <c r="F275" s="9">
        <v>200</v>
      </c>
      <c r="G275" s="47">
        <f t="shared" si="23"/>
        <v>400</v>
      </c>
      <c r="I275" s="14"/>
      <c r="J275" s="14"/>
      <c r="K275" s="14"/>
      <c r="L275" s="14"/>
    </row>
    <row r="276" spans="1:12" s="27" customFormat="1" ht="18" customHeight="1" x14ac:dyDescent="0.25">
      <c r="A276" s="6">
        <v>264</v>
      </c>
      <c r="B276" s="59"/>
      <c r="C276" s="7" t="s">
        <v>96</v>
      </c>
      <c r="D276" s="48">
        <v>3</v>
      </c>
      <c r="E276" s="8" t="s">
        <v>31</v>
      </c>
      <c r="F276" s="9">
        <v>150</v>
      </c>
      <c r="G276" s="47">
        <f t="shared" si="23"/>
        <v>450</v>
      </c>
      <c r="I276" s="14"/>
      <c r="J276" s="14"/>
      <c r="K276" s="14"/>
      <c r="L276" s="14"/>
    </row>
    <row r="277" spans="1:12" s="27" customFormat="1" ht="18" customHeight="1" x14ac:dyDescent="0.25">
      <c r="A277" s="6">
        <v>265</v>
      </c>
      <c r="B277" s="59"/>
      <c r="C277" s="7" t="s">
        <v>97</v>
      </c>
      <c r="D277" s="48">
        <v>1</v>
      </c>
      <c r="E277" s="8" t="s">
        <v>31</v>
      </c>
      <c r="F277" s="9">
        <v>200</v>
      </c>
      <c r="G277" s="47">
        <f t="shared" si="23"/>
        <v>200</v>
      </c>
      <c r="I277" s="14"/>
      <c r="J277" s="14"/>
      <c r="K277" s="14"/>
      <c r="L277" s="14"/>
    </row>
    <row r="278" spans="1:12" s="27" customFormat="1" ht="18" customHeight="1" x14ac:dyDescent="0.25">
      <c r="A278" s="6">
        <v>266</v>
      </c>
      <c r="B278" s="59"/>
      <c r="C278" s="7" t="s">
        <v>104</v>
      </c>
      <c r="D278" s="48">
        <v>1</v>
      </c>
      <c r="E278" s="8" t="s">
        <v>31</v>
      </c>
      <c r="F278" s="9">
        <v>150</v>
      </c>
      <c r="G278" s="47">
        <f t="shared" si="23"/>
        <v>150</v>
      </c>
      <c r="I278" s="14"/>
      <c r="J278" s="14"/>
      <c r="K278" s="14"/>
      <c r="L278" s="14"/>
    </row>
    <row r="279" spans="1:12" s="27" customFormat="1" ht="18" customHeight="1" x14ac:dyDescent="0.25">
      <c r="A279" s="6">
        <v>267</v>
      </c>
      <c r="B279" s="59"/>
      <c r="C279" s="7" t="s">
        <v>98</v>
      </c>
      <c r="D279" s="48">
        <v>1</v>
      </c>
      <c r="E279" s="8" t="s">
        <v>31</v>
      </c>
      <c r="F279" s="9">
        <v>150</v>
      </c>
      <c r="G279" s="47">
        <f t="shared" si="23"/>
        <v>150</v>
      </c>
      <c r="I279" s="14"/>
      <c r="J279" s="14"/>
      <c r="K279" s="14"/>
      <c r="L279" s="14"/>
    </row>
    <row r="280" spans="1:12" s="27" customFormat="1" ht="18" customHeight="1" x14ac:dyDescent="0.25">
      <c r="A280" s="6">
        <v>268</v>
      </c>
      <c r="B280" s="59"/>
      <c r="C280" s="7" t="s">
        <v>103</v>
      </c>
      <c r="D280" s="48">
        <v>1</v>
      </c>
      <c r="E280" s="8" t="s">
        <v>31</v>
      </c>
      <c r="F280" s="9">
        <v>250</v>
      </c>
      <c r="G280" s="47">
        <f t="shared" si="23"/>
        <v>250</v>
      </c>
      <c r="I280" s="14"/>
      <c r="J280" s="14"/>
      <c r="K280" s="14"/>
      <c r="L280" s="14"/>
    </row>
    <row r="281" spans="1:12" s="27" customFormat="1" ht="18" customHeight="1" x14ac:dyDescent="0.25">
      <c r="A281" s="6">
        <v>269</v>
      </c>
      <c r="B281" s="59"/>
      <c r="C281" s="7" t="s">
        <v>99</v>
      </c>
      <c r="D281" s="48">
        <v>1</v>
      </c>
      <c r="E281" s="8" t="s">
        <v>31</v>
      </c>
      <c r="F281" s="9">
        <v>200</v>
      </c>
      <c r="G281" s="47">
        <f t="shared" si="23"/>
        <v>200</v>
      </c>
      <c r="I281" s="14"/>
      <c r="J281" s="14"/>
      <c r="K281" s="14"/>
      <c r="L281" s="14"/>
    </row>
    <row r="282" spans="1:12" s="27" customFormat="1" ht="18" customHeight="1" x14ac:dyDescent="0.25">
      <c r="A282" s="6">
        <v>270</v>
      </c>
      <c r="B282" s="59"/>
      <c r="C282" s="7" t="s">
        <v>100</v>
      </c>
      <c r="D282" s="48">
        <v>2</v>
      </c>
      <c r="E282" s="8" t="s">
        <v>31</v>
      </c>
      <c r="F282" s="9">
        <v>250</v>
      </c>
      <c r="G282" s="47">
        <f t="shared" si="23"/>
        <v>500</v>
      </c>
      <c r="I282" s="14"/>
      <c r="J282" s="14"/>
      <c r="K282" s="14"/>
      <c r="L282" s="14"/>
    </row>
    <row r="283" spans="1:12" s="27" customFormat="1" ht="18" customHeight="1" x14ac:dyDescent="0.25">
      <c r="A283" s="6">
        <v>271</v>
      </c>
      <c r="B283" s="59"/>
      <c r="C283" s="7" t="s">
        <v>101</v>
      </c>
      <c r="D283" s="48">
        <v>6</v>
      </c>
      <c r="E283" s="8" t="s">
        <v>31</v>
      </c>
      <c r="F283" s="9">
        <v>250</v>
      </c>
      <c r="G283" s="47">
        <f t="shared" si="23"/>
        <v>1500</v>
      </c>
      <c r="I283" s="14"/>
      <c r="J283" s="14"/>
      <c r="K283" s="14"/>
      <c r="L283" s="14"/>
    </row>
    <row r="284" spans="1:12" s="27" customFormat="1" ht="18" customHeight="1" x14ac:dyDescent="0.25">
      <c r="A284" s="6">
        <v>272</v>
      </c>
      <c r="B284" s="59"/>
      <c r="C284" s="7" t="s">
        <v>102</v>
      </c>
      <c r="D284" s="48">
        <v>1</v>
      </c>
      <c r="E284" s="8" t="s">
        <v>31</v>
      </c>
      <c r="F284" s="9">
        <v>250</v>
      </c>
      <c r="G284" s="47">
        <f t="shared" si="23"/>
        <v>250</v>
      </c>
      <c r="I284" s="14"/>
      <c r="J284" s="14"/>
      <c r="K284" s="14"/>
      <c r="L284" s="14"/>
    </row>
    <row r="285" spans="1:12" s="27" customFormat="1" ht="18" customHeight="1" x14ac:dyDescent="0.25">
      <c r="A285" s="6">
        <v>273</v>
      </c>
      <c r="B285" s="59"/>
      <c r="C285" s="7" t="s">
        <v>92</v>
      </c>
      <c r="D285" s="8">
        <v>2</v>
      </c>
      <c r="E285" s="8" t="s">
        <v>31</v>
      </c>
      <c r="F285" s="9">
        <v>300</v>
      </c>
      <c r="G285" s="47">
        <f t="shared" si="23"/>
        <v>600</v>
      </c>
      <c r="I285" s="14"/>
      <c r="J285" s="14"/>
      <c r="K285" s="14"/>
      <c r="L285" s="14"/>
    </row>
    <row r="286" spans="1:12" s="27" customFormat="1" ht="18" customHeight="1" x14ac:dyDescent="0.25">
      <c r="A286" s="6">
        <v>274</v>
      </c>
      <c r="B286" s="59"/>
      <c r="C286" s="7" t="s">
        <v>84</v>
      </c>
      <c r="D286" s="8">
        <v>15</v>
      </c>
      <c r="E286" s="8" t="s">
        <v>31</v>
      </c>
      <c r="F286" s="9">
        <v>250</v>
      </c>
      <c r="G286" s="47">
        <f t="shared" si="23"/>
        <v>3750</v>
      </c>
      <c r="I286" s="14"/>
      <c r="J286" s="14"/>
      <c r="K286" s="14"/>
      <c r="L286" s="14"/>
    </row>
    <row r="287" spans="1:12" s="27" customFormat="1" ht="18" customHeight="1" x14ac:dyDescent="0.25">
      <c r="A287" s="6">
        <v>275</v>
      </c>
      <c r="B287" s="59"/>
      <c r="C287" s="7" t="s">
        <v>297</v>
      </c>
      <c r="D287" s="8">
        <v>5</v>
      </c>
      <c r="E287" s="8" t="s">
        <v>31</v>
      </c>
      <c r="F287" s="9">
        <v>400</v>
      </c>
      <c r="G287" s="47">
        <f t="shared" si="23"/>
        <v>2000</v>
      </c>
      <c r="I287" s="14"/>
      <c r="J287" s="14"/>
      <c r="K287" s="14"/>
      <c r="L287" s="14"/>
    </row>
    <row r="288" spans="1:12" s="27" customFormat="1" ht="18" customHeight="1" x14ac:dyDescent="0.25">
      <c r="A288" s="6">
        <v>276</v>
      </c>
      <c r="B288" s="59"/>
      <c r="C288" s="7" t="s">
        <v>85</v>
      </c>
      <c r="D288" s="8">
        <v>1</v>
      </c>
      <c r="E288" s="8" t="s">
        <v>31</v>
      </c>
      <c r="F288" s="9">
        <v>900</v>
      </c>
      <c r="G288" s="47">
        <f t="shared" si="23"/>
        <v>900</v>
      </c>
      <c r="I288" s="14"/>
      <c r="J288" s="14"/>
      <c r="K288" s="14"/>
      <c r="L288" s="14"/>
    </row>
    <row r="289" spans="1:12" s="27" customFormat="1" ht="18" customHeight="1" x14ac:dyDescent="0.25">
      <c r="A289" s="6">
        <v>277</v>
      </c>
      <c r="B289" s="59"/>
      <c r="C289" s="7" t="s">
        <v>86</v>
      </c>
      <c r="D289" s="8">
        <v>2</v>
      </c>
      <c r="E289" s="8" t="s">
        <v>31</v>
      </c>
      <c r="F289" s="9">
        <v>350</v>
      </c>
      <c r="G289" s="47">
        <f t="shared" si="23"/>
        <v>700</v>
      </c>
      <c r="I289" s="14"/>
      <c r="J289" s="14"/>
      <c r="K289" s="14"/>
      <c r="L289" s="14"/>
    </row>
    <row r="290" spans="1:12" s="27" customFormat="1" ht="18" customHeight="1" x14ac:dyDescent="0.25">
      <c r="A290" s="6">
        <v>278</v>
      </c>
      <c r="B290" s="59"/>
      <c r="C290" s="7" t="s">
        <v>87</v>
      </c>
      <c r="D290" s="8">
        <v>1</v>
      </c>
      <c r="E290" s="8" t="s">
        <v>31</v>
      </c>
      <c r="F290" s="9">
        <v>400</v>
      </c>
      <c r="G290" s="47">
        <f t="shared" si="23"/>
        <v>400</v>
      </c>
      <c r="I290" s="14"/>
      <c r="J290" s="14"/>
      <c r="K290" s="14"/>
      <c r="L290" s="14"/>
    </row>
    <row r="291" spans="1:12" s="27" customFormat="1" ht="18" customHeight="1" x14ac:dyDescent="0.25">
      <c r="A291" s="6">
        <v>279</v>
      </c>
      <c r="B291" s="59"/>
      <c r="C291" s="7" t="s">
        <v>69</v>
      </c>
      <c r="D291" s="8">
        <v>1</v>
      </c>
      <c r="E291" s="8" t="s">
        <v>31</v>
      </c>
      <c r="F291" s="9">
        <v>300</v>
      </c>
      <c r="G291" s="47">
        <f t="shared" si="23"/>
        <v>300</v>
      </c>
      <c r="I291" s="14"/>
      <c r="J291" s="14"/>
      <c r="K291" s="14"/>
      <c r="L291" s="14"/>
    </row>
    <row r="292" spans="1:12" s="27" customFormat="1" ht="18" customHeight="1" x14ac:dyDescent="0.25">
      <c r="A292" s="6">
        <v>280</v>
      </c>
      <c r="B292" s="59"/>
      <c r="C292" s="7" t="s">
        <v>88</v>
      </c>
      <c r="D292" s="8">
        <v>3</v>
      </c>
      <c r="E292" s="8" t="s">
        <v>31</v>
      </c>
      <c r="F292" s="9">
        <v>250</v>
      </c>
      <c r="G292" s="47">
        <f t="shared" si="23"/>
        <v>750</v>
      </c>
      <c r="I292" s="14"/>
      <c r="J292" s="14"/>
      <c r="K292" s="14"/>
      <c r="L292" s="14"/>
    </row>
    <row r="293" spans="1:12" s="27" customFormat="1" ht="18" customHeight="1" x14ac:dyDescent="0.25">
      <c r="A293" s="6">
        <v>281</v>
      </c>
      <c r="B293" s="59"/>
      <c r="C293" s="7" t="s">
        <v>89</v>
      </c>
      <c r="D293" s="8">
        <v>1</v>
      </c>
      <c r="E293" s="8" t="s">
        <v>31</v>
      </c>
      <c r="F293" s="9">
        <v>250</v>
      </c>
      <c r="G293" s="47">
        <f t="shared" si="23"/>
        <v>250</v>
      </c>
      <c r="I293" s="14"/>
      <c r="J293" s="14"/>
      <c r="K293" s="14"/>
      <c r="L293" s="14"/>
    </row>
    <row r="294" spans="1:12" s="27" customFormat="1" ht="18" customHeight="1" x14ac:dyDescent="0.25">
      <c r="A294" s="6">
        <v>282</v>
      </c>
      <c r="B294" s="59"/>
      <c r="C294" s="7" t="s">
        <v>90</v>
      </c>
      <c r="D294" s="8">
        <v>1</v>
      </c>
      <c r="E294" s="8" t="s">
        <v>31</v>
      </c>
      <c r="F294" s="9">
        <v>250</v>
      </c>
      <c r="G294" s="47">
        <f t="shared" si="23"/>
        <v>250</v>
      </c>
      <c r="I294" s="14"/>
      <c r="J294" s="14"/>
      <c r="K294" s="14"/>
      <c r="L294" s="14"/>
    </row>
    <row r="295" spans="1:12" s="27" customFormat="1" ht="18" customHeight="1" x14ac:dyDescent="0.25">
      <c r="A295" s="6">
        <v>283</v>
      </c>
      <c r="B295" s="59"/>
      <c r="C295" s="7" t="s">
        <v>330</v>
      </c>
      <c r="D295" s="8">
        <v>98</v>
      </c>
      <c r="E295" s="8" t="s">
        <v>41</v>
      </c>
      <c r="F295" s="9">
        <v>25</v>
      </c>
      <c r="G295" s="47">
        <f t="shared" si="23"/>
        <v>2450</v>
      </c>
      <c r="I295" s="14"/>
      <c r="J295" s="14"/>
      <c r="K295" s="14"/>
      <c r="L295" s="14"/>
    </row>
    <row r="296" spans="1:12" s="27" customFormat="1" ht="18" customHeight="1" x14ac:dyDescent="0.25">
      <c r="A296" s="6">
        <v>284</v>
      </c>
      <c r="B296" s="59"/>
      <c r="C296" s="7" t="s">
        <v>331</v>
      </c>
      <c r="D296" s="8">
        <v>12</v>
      </c>
      <c r="E296" s="8" t="s">
        <v>41</v>
      </c>
      <c r="F296" s="9">
        <v>22</v>
      </c>
      <c r="G296" s="47">
        <f t="shared" si="23"/>
        <v>264</v>
      </c>
      <c r="I296" s="14"/>
      <c r="J296" s="14"/>
      <c r="K296" s="14"/>
      <c r="L296" s="14"/>
    </row>
    <row r="297" spans="1:12" s="27" customFormat="1" ht="18" customHeight="1" x14ac:dyDescent="0.25">
      <c r="A297" s="6">
        <v>285</v>
      </c>
      <c r="B297" s="59"/>
      <c r="C297" s="7" t="s">
        <v>67</v>
      </c>
      <c r="D297" s="8">
        <v>2</v>
      </c>
      <c r="E297" s="8" t="s">
        <v>31</v>
      </c>
      <c r="F297" s="9">
        <v>350</v>
      </c>
      <c r="G297" s="47">
        <f t="shared" si="23"/>
        <v>700</v>
      </c>
      <c r="I297" s="14"/>
      <c r="J297" s="14"/>
      <c r="K297" s="14"/>
      <c r="L297" s="14"/>
    </row>
    <row r="298" spans="1:12" s="27" customFormat="1" ht="18" customHeight="1" x14ac:dyDescent="0.25">
      <c r="A298" s="6">
        <v>286</v>
      </c>
      <c r="B298" s="59"/>
      <c r="C298" s="7" t="s">
        <v>68</v>
      </c>
      <c r="D298" s="8">
        <v>2</v>
      </c>
      <c r="E298" s="8" t="s">
        <v>31</v>
      </c>
      <c r="F298" s="9">
        <v>350</v>
      </c>
      <c r="G298" s="47">
        <f t="shared" si="23"/>
        <v>700</v>
      </c>
      <c r="I298" s="14"/>
      <c r="J298" s="14"/>
      <c r="K298" s="14"/>
      <c r="L298" s="14"/>
    </row>
    <row r="299" spans="1:12" s="27" customFormat="1" ht="94.5" x14ac:dyDescent="0.25">
      <c r="A299" s="6">
        <v>287</v>
      </c>
      <c r="B299" s="59"/>
      <c r="C299" s="49" t="s">
        <v>332</v>
      </c>
      <c r="D299" s="8">
        <v>3</v>
      </c>
      <c r="E299" s="8" t="s">
        <v>31</v>
      </c>
      <c r="F299" s="9">
        <v>350</v>
      </c>
      <c r="G299" s="47">
        <f t="shared" ref="G299" si="24">F299*D299</f>
        <v>1050</v>
      </c>
      <c r="I299" s="14"/>
      <c r="J299" s="14"/>
      <c r="K299" s="14"/>
      <c r="L299" s="14"/>
    </row>
    <row r="300" spans="1:12" s="27" customFormat="1" ht="94.5" x14ac:dyDescent="0.25">
      <c r="A300" s="6">
        <v>288</v>
      </c>
      <c r="B300" s="59"/>
      <c r="C300" s="49" t="s">
        <v>333</v>
      </c>
      <c r="D300" s="8">
        <v>2</v>
      </c>
      <c r="E300" s="8" t="s">
        <v>31</v>
      </c>
      <c r="F300" s="9">
        <v>400</v>
      </c>
      <c r="G300" s="47">
        <f t="shared" ref="G300:G339" si="25">F300*D300</f>
        <v>800</v>
      </c>
      <c r="I300" s="14"/>
      <c r="J300" s="14"/>
      <c r="K300" s="14"/>
      <c r="L300" s="14"/>
    </row>
    <row r="301" spans="1:12" s="27" customFormat="1" ht="63" x14ac:dyDescent="0.25">
      <c r="A301" s="6">
        <v>289</v>
      </c>
      <c r="B301" s="59"/>
      <c r="C301" s="49" t="s">
        <v>334</v>
      </c>
      <c r="D301" s="48">
        <v>1</v>
      </c>
      <c r="E301" s="8" t="s">
        <v>31</v>
      </c>
      <c r="F301" s="9">
        <v>1800</v>
      </c>
      <c r="G301" s="47">
        <f t="shared" si="25"/>
        <v>1800</v>
      </c>
      <c r="I301" s="14"/>
      <c r="J301" s="14"/>
      <c r="K301" s="14"/>
      <c r="L301" s="14"/>
    </row>
    <row r="302" spans="1:12" s="27" customFormat="1" ht="63" x14ac:dyDescent="0.25">
      <c r="A302" s="6">
        <v>290</v>
      </c>
      <c r="B302" s="59"/>
      <c r="C302" s="49" t="s">
        <v>335</v>
      </c>
      <c r="D302" s="48">
        <v>1</v>
      </c>
      <c r="E302" s="8" t="s">
        <v>31</v>
      </c>
      <c r="F302" s="9">
        <v>2200</v>
      </c>
      <c r="G302" s="47">
        <f t="shared" si="25"/>
        <v>2200</v>
      </c>
      <c r="I302" s="14"/>
      <c r="J302" s="14"/>
      <c r="K302" s="14"/>
      <c r="L302" s="14"/>
    </row>
    <row r="303" spans="1:12" s="27" customFormat="1" ht="63" x14ac:dyDescent="0.25">
      <c r="A303" s="6">
        <v>291</v>
      </c>
      <c r="B303" s="59"/>
      <c r="C303" s="49" t="s">
        <v>336</v>
      </c>
      <c r="D303" s="8">
        <v>1</v>
      </c>
      <c r="E303" s="8" t="s">
        <v>31</v>
      </c>
      <c r="F303" s="9">
        <v>1800</v>
      </c>
      <c r="G303" s="47">
        <f t="shared" si="25"/>
        <v>1800</v>
      </c>
      <c r="I303" s="14"/>
      <c r="J303" s="14"/>
      <c r="K303" s="14"/>
      <c r="L303" s="14"/>
    </row>
    <row r="304" spans="1:12" s="27" customFormat="1" ht="15.75" x14ac:dyDescent="0.25">
      <c r="A304" s="6">
        <v>292</v>
      </c>
      <c r="B304" s="59"/>
      <c r="C304" s="49" t="s">
        <v>219</v>
      </c>
      <c r="D304" s="8">
        <v>1</v>
      </c>
      <c r="E304" s="8" t="s">
        <v>31</v>
      </c>
      <c r="F304" s="9">
        <v>600</v>
      </c>
      <c r="G304" s="47">
        <f t="shared" si="25"/>
        <v>600</v>
      </c>
      <c r="I304" s="14"/>
      <c r="J304" s="14"/>
      <c r="K304" s="14"/>
      <c r="L304" s="14"/>
    </row>
    <row r="305" spans="1:12" s="27" customFormat="1" ht="15.75" x14ac:dyDescent="0.25">
      <c r="A305" s="6">
        <v>293</v>
      </c>
      <c r="B305" s="59"/>
      <c r="C305" s="49" t="s">
        <v>220</v>
      </c>
      <c r="D305" s="8">
        <v>1</v>
      </c>
      <c r="E305" s="8" t="s">
        <v>31</v>
      </c>
      <c r="F305" s="9">
        <v>1300</v>
      </c>
      <c r="G305" s="47">
        <f t="shared" si="25"/>
        <v>1300</v>
      </c>
      <c r="I305" s="14"/>
      <c r="J305" s="14"/>
      <c r="K305" s="14"/>
      <c r="L305" s="14"/>
    </row>
    <row r="306" spans="1:12" s="27" customFormat="1" ht="18" customHeight="1" x14ac:dyDescent="0.25">
      <c r="A306" s="6">
        <v>294</v>
      </c>
      <c r="B306" s="59"/>
      <c r="C306" s="67" t="s">
        <v>115</v>
      </c>
      <c r="D306" s="8"/>
      <c r="E306" s="8"/>
      <c r="F306" s="9"/>
      <c r="G306" s="47"/>
      <c r="I306" s="14"/>
      <c r="J306" s="14"/>
      <c r="K306" s="14"/>
      <c r="L306" s="14"/>
    </row>
    <row r="307" spans="1:12" s="27" customFormat="1" ht="18" customHeight="1" x14ac:dyDescent="0.25">
      <c r="A307" s="6">
        <v>295</v>
      </c>
      <c r="B307" s="59"/>
      <c r="C307" s="7" t="s">
        <v>188</v>
      </c>
      <c r="D307" s="8">
        <v>2</v>
      </c>
      <c r="E307" s="8" t="s">
        <v>31</v>
      </c>
      <c r="F307" s="9">
        <v>270</v>
      </c>
      <c r="G307" s="47">
        <f t="shared" si="25"/>
        <v>540</v>
      </c>
      <c r="I307" s="14"/>
      <c r="J307" s="14"/>
      <c r="K307" s="14"/>
      <c r="L307" s="14"/>
    </row>
    <row r="308" spans="1:12" s="27" customFormat="1" ht="18" customHeight="1" x14ac:dyDescent="0.25">
      <c r="A308" s="6">
        <v>296</v>
      </c>
      <c r="B308" s="59"/>
      <c r="C308" s="7" t="s">
        <v>337</v>
      </c>
      <c r="D308" s="8">
        <v>3</v>
      </c>
      <c r="E308" s="8" t="s">
        <v>31</v>
      </c>
      <c r="F308" s="9">
        <v>250</v>
      </c>
      <c r="G308" s="47">
        <f t="shared" si="25"/>
        <v>750</v>
      </c>
      <c r="I308" s="14"/>
      <c r="J308" s="14"/>
      <c r="K308" s="14"/>
      <c r="L308" s="14"/>
    </row>
    <row r="309" spans="1:12" s="27" customFormat="1" ht="18" customHeight="1" x14ac:dyDescent="0.25">
      <c r="A309" s="6">
        <v>297</v>
      </c>
      <c r="B309" s="59"/>
      <c r="C309" s="7" t="s">
        <v>338</v>
      </c>
      <c r="D309" s="8">
        <v>3</v>
      </c>
      <c r="E309" s="8" t="s">
        <v>31</v>
      </c>
      <c r="F309" s="9">
        <v>270</v>
      </c>
      <c r="G309" s="47">
        <f t="shared" si="25"/>
        <v>810</v>
      </c>
      <c r="I309" s="14"/>
      <c r="J309" s="14"/>
      <c r="K309" s="14"/>
      <c r="L309" s="14"/>
    </row>
    <row r="310" spans="1:12" s="27" customFormat="1" ht="18" customHeight="1" x14ac:dyDescent="0.25">
      <c r="A310" s="6">
        <v>298</v>
      </c>
      <c r="B310" s="59"/>
      <c r="C310" s="68" t="s">
        <v>105</v>
      </c>
      <c r="D310" s="8">
        <v>3</v>
      </c>
      <c r="E310" s="8" t="s">
        <v>31</v>
      </c>
      <c r="F310" s="9">
        <v>240</v>
      </c>
      <c r="G310" s="47">
        <f t="shared" si="25"/>
        <v>720</v>
      </c>
      <c r="I310" s="14"/>
      <c r="J310" s="14"/>
      <c r="K310" s="14"/>
      <c r="L310" s="14"/>
    </row>
    <row r="311" spans="1:12" s="27" customFormat="1" ht="18" customHeight="1" x14ac:dyDescent="0.25">
      <c r="A311" s="6">
        <v>299</v>
      </c>
      <c r="B311" s="59"/>
      <c r="C311" s="7" t="s">
        <v>106</v>
      </c>
      <c r="D311" s="8">
        <v>3</v>
      </c>
      <c r="E311" s="8" t="s">
        <v>31</v>
      </c>
      <c r="F311" s="9">
        <v>230</v>
      </c>
      <c r="G311" s="47">
        <f t="shared" si="25"/>
        <v>690</v>
      </c>
      <c r="I311" s="14"/>
      <c r="J311" s="14"/>
      <c r="K311" s="14"/>
      <c r="L311" s="14"/>
    </row>
    <row r="312" spans="1:12" s="27" customFormat="1" ht="18" customHeight="1" x14ac:dyDescent="0.25">
      <c r="A312" s="6">
        <v>300</v>
      </c>
      <c r="B312" s="59"/>
      <c r="C312" s="7" t="s">
        <v>107</v>
      </c>
      <c r="D312" s="8">
        <v>1</v>
      </c>
      <c r="E312" s="8" t="s">
        <v>31</v>
      </c>
      <c r="F312" s="9">
        <v>255</v>
      </c>
      <c r="G312" s="47">
        <f t="shared" si="25"/>
        <v>255</v>
      </c>
      <c r="I312" s="14"/>
      <c r="J312" s="14"/>
      <c r="K312" s="14"/>
      <c r="L312" s="14"/>
    </row>
    <row r="313" spans="1:12" s="27" customFormat="1" ht="18" customHeight="1" x14ac:dyDescent="0.25">
      <c r="A313" s="6">
        <v>301</v>
      </c>
      <c r="B313" s="59"/>
      <c r="C313" s="7" t="s">
        <v>232</v>
      </c>
      <c r="D313" s="8">
        <v>1</v>
      </c>
      <c r="E313" s="8" t="s">
        <v>31</v>
      </c>
      <c r="F313" s="9">
        <v>275</v>
      </c>
      <c r="G313" s="47">
        <f t="shared" si="25"/>
        <v>275</v>
      </c>
      <c r="I313" s="14"/>
      <c r="J313" s="14"/>
      <c r="K313" s="14"/>
      <c r="L313" s="14"/>
    </row>
    <row r="314" spans="1:12" s="27" customFormat="1" ht="18" customHeight="1" x14ac:dyDescent="0.25">
      <c r="A314" s="6">
        <v>302</v>
      </c>
      <c r="B314" s="59"/>
      <c r="C314" s="7" t="s">
        <v>108</v>
      </c>
      <c r="D314" s="8">
        <v>1</v>
      </c>
      <c r="E314" s="8" t="s">
        <v>31</v>
      </c>
      <c r="F314" s="9">
        <v>240</v>
      </c>
      <c r="G314" s="47">
        <f t="shared" si="25"/>
        <v>240</v>
      </c>
      <c r="I314" s="14"/>
      <c r="J314" s="14"/>
      <c r="K314" s="14"/>
      <c r="L314" s="14"/>
    </row>
    <row r="315" spans="1:12" s="27" customFormat="1" ht="18" customHeight="1" x14ac:dyDescent="0.25">
      <c r="A315" s="6">
        <v>303</v>
      </c>
      <c r="B315" s="59"/>
      <c r="C315" s="7" t="s">
        <v>339</v>
      </c>
      <c r="D315" s="8">
        <v>1</v>
      </c>
      <c r="E315" s="8" t="s">
        <v>31</v>
      </c>
      <c r="F315" s="9">
        <v>260</v>
      </c>
      <c r="G315" s="47">
        <f t="shared" si="25"/>
        <v>260</v>
      </c>
      <c r="I315" s="14"/>
      <c r="J315" s="14"/>
      <c r="K315" s="14"/>
      <c r="L315" s="14"/>
    </row>
    <row r="316" spans="1:12" s="27" customFormat="1" ht="18" customHeight="1" x14ac:dyDescent="0.25">
      <c r="A316" s="6">
        <v>304</v>
      </c>
      <c r="B316" s="59"/>
      <c r="C316" s="7" t="s">
        <v>109</v>
      </c>
      <c r="D316" s="8">
        <v>1</v>
      </c>
      <c r="E316" s="8" t="s">
        <v>31</v>
      </c>
      <c r="F316" s="9">
        <v>250</v>
      </c>
      <c r="G316" s="47">
        <f t="shared" si="25"/>
        <v>250</v>
      </c>
      <c r="I316" s="14"/>
      <c r="J316" s="14"/>
      <c r="K316" s="14"/>
      <c r="L316" s="14"/>
    </row>
    <row r="317" spans="1:12" s="27" customFormat="1" ht="18" customHeight="1" x14ac:dyDescent="0.25">
      <c r="A317" s="6">
        <v>305</v>
      </c>
      <c r="B317" s="59"/>
      <c r="C317" s="7" t="s">
        <v>340</v>
      </c>
      <c r="D317" s="8">
        <v>2</v>
      </c>
      <c r="E317" s="8" t="s">
        <v>31</v>
      </c>
      <c r="F317" s="9">
        <v>240</v>
      </c>
      <c r="G317" s="47">
        <f t="shared" si="25"/>
        <v>480</v>
      </c>
      <c r="I317" s="14"/>
      <c r="J317" s="14"/>
      <c r="K317" s="14"/>
      <c r="L317" s="14"/>
    </row>
    <row r="318" spans="1:12" s="27" customFormat="1" ht="18" customHeight="1" x14ac:dyDescent="0.25">
      <c r="A318" s="6">
        <v>306</v>
      </c>
      <c r="B318" s="59"/>
      <c r="C318" s="7" t="s">
        <v>341</v>
      </c>
      <c r="D318" s="8">
        <v>1</v>
      </c>
      <c r="E318" s="8" t="s">
        <v>31</v>
      </c>
      <c r="F318" s="9">
        <v>270</v>
      </c>
      <c r="G318" s="47">
        <f t="shared" si="25"/>
        <v>270</v>
      </c>
      <c r="I318" s="14"/>
      <c r="J318" s="14"/>
      <c r="K318" s="14"/>
      <c r="L318" s="14"/>
    </row>
    <row r="319" spans="1:12" s="27" customFormat="1" ht="18" customHeight="1" x14ac:dyDescent="0.25">
      <c r="A319" s="6">
        <v>307</v>
      </c>
      <c r="B319" s="59"/>
      <c r="C319" s="7" t="s">
        <v>342</v>
      </c>
      <c r="D319" s="8">
        <v>4</v>
      </c>
      <c r="E319" s="8" t="s">
        <v>31</v>
      </c>
      <c r="F319" s="9">
        <v>230</v>
      </c>
      <c r="G319" s="47">
        <f t="shared" si="25"/>
        <v>920</v>
      </c>
      <c r="I319" s="14"/>
      <c r="J319" s="14"/>
      <c r="K319" s="14"/>
      <c r="L319" s="14"/>
    </row>
    <row r="320" spans="1:12" s="27" customFormat="1" ht="18" customHeight="1" x14ac:dyDescent="0.25">
      <c r="A320" s="6">
        <v>308</v>
      </c>
      <c r="B320" s="59"/>
      <c r="C320" s="7" t="s">
        <v>233</v>
      </c>
      <c r="D320" s="8">
        <v>2</v>
      </c>
      <c r="E320" s="8" t="s">
        <v>31</v>
      </c>
      <c r="F320" s="9">
        <v>250</v>
      </c>
      <c r="G320" s="47">
        <f t="shared" si="25"/>
        <v>500</v>
      </c>
      <c r="I320" s="14"/>
      <c r="J320" s="14"/>
      <c r="K320" s="14"/>
      <c r="L320" s="14"/>
    </row>
    <row r="321" spans="1:12" s="27" customFormat="1" ht="18" customHeight="1" x14ac:dyDescent="0.25">
      <c r="A321" s="6">
        <v>309</v>
      </c>
      <c r="B321" s="59"/>
      <c r="C321" s="7" t="s">
        <v>110</v>
      </c>
      <c r="D321" s="8">
        <v>3</v>
      </c>
      <c r="E321" s="8" t="s">
        <v>31</v>
      </c>
      <c r="F321" s="9">
        <v>270</v>
      </c>
      <c r="G321" s="47">
        <f t="shared" si="25"/>
        <v>810</v>
      </c>
      <c r="I321" s="14"/>
      <c r="J321" s="14"/>
      <c r="K321" s="14"/>
      <c r="L321" s="14"/>
    </row>
    <row r="322" spans="1:12" s="27" customFormat="1" ht="18" customHeight="1" x14ac:dyDescent="0.25">
      <c r="A322" s="6">
        <v>310</v>
      </c>
      <c r="B322" s="59"/>
      <c r="C322" s="7" t="s">
        <v>343</v>
      </c>
      <c r="D322" s="8">
        <v>3</v>
      </c>
      <c r="E322" s="8" t="s">
        <v>31</v>
      </c>
      <c r="F322" s="9">
        <v>280</v>
      </c>
      <c r="G322" s="47">
        <f t="shared" si="25"/>
        <v>840</v>
      </c>
      <c r="I322" s="14"/>
      <c r="J322" s="14"/>
      <c r="K322" s="14"/>
      <c r="L322" s="14"/>
    </row>
    <row r="323" spans="1:12" s="27" customFormat="1" ht="18" customHeight="1" x14ac:dyDescent="0.25">
      <c r="A323" s="6">
        <v>311</v>
      </c>
      <c r="B323" s="59"/>
      <c r="C323" s="7" t="s">
        <v>344</v>
      </c>
      <c r="D323" s="8">
        <v>1</v>
      </c>
      <c r="E323" s="8" t="s">
        <v>31</v>
      </c>
      <c r="F323" s="9">
        <v>300</v>
      </c>
      <c r="G323" s="47">
        <f t="shared" si="25"/>
        <v>300</v>
      </c>
      <c r="I323" s="14"/>
      <c r="J323" s="14"/>
      <c r="K323" s="14"/>
      <c r="L323" s="14"/>
    </row>
    <row r="324" spans="1:12" s="27" customFormat="1" ht="18" customHeight="1" x14ac:dyDescent="0.25">
      <c r="A324" s="6">
        <v>312</v>
      </c>
      <c r="B324" s="59"/>
      <c r="C324" s="7" t="s">
        <v>111</v>
      </c>
      <c r="D324" s="8">
        <v>16</v>
      </c>
      <c r="E324" s="8" t="s">
        <v>31</v>
      </c>
      <c r="F324" s="9">
        <v>240</v>
      </c>
      <c r="G324" s="47">
        <f t="shared" si="25"/>
        <v>3840</v>
      </c>
      <c r="I324" s="14"/>
      <c r="J324" s="14"/>
      <c r="K324" s="14"/>
      <c r="L324" s="14"/>
    </row>
    <row r="325" spans="1:12" s="27" customFormat="1" ht="18" customHeight="1" x14ac:dyDescent="0.25">
      <c r="A325" s="6">
        <v>313</v>
      </c>
      <c r="B325" s="59"/>
      <c r="C325" s="7" t="s">
        <v>112</v>
      </c>
      <c r="D325" s="8">
        <v>12</v>
      </c>
      <c r="E325" s="8" t="s">
        <v>31</v>
      </c>
      <c r="F325" s="9">
        <v>260</v>
      </c>
      <c r="G325" s="47">
        <f t="shared" si="25"/>
        <v>3120</v>
      </c>
      <c r="I325" s="14"/>
      <c r="J325" s="14"/>
      <c r="K325" s="14"/>
      <c r="L325" s="14"/>
    </row>
    <row r="326" spans="1:12" s="27" customFormat="1" ht="18" customHeight="1" x14ac:dyDescent="0.25">
      <c r="A326" s="6">
        <v>314</v>
      </c>
      <c r="B326" s="59"/>
      <c r="C326" s="7" t="s">
        <v>113</v>
      </c>
      <c r="D326" s="8">
        <v>2</v>
      </c>
      <c r="E326" s="8" t="s">
        <v>31</v>
      </c>
      <c r="F326" s="9">
        <v>240</v>
      </c>
      <c r="G326" s="47">
        <f t="shared" si="25"/>
        <v>480</v>
      </c>
      <c r="I326" s="14"/>
      <c r="J326" s="14"/>
      <c r="K326" s="14"/>
      <c r="L326" s="14"/>
    </row>
    <row r="327" spans="1:12" s="27" customFormat="1" ht="18" customHeight="1" x14ac:dyDescent="0.25">
      <c r="A327" s="6">
        <v>315</v>
      </c>
      <c r="B327" s="59"/>
      <c r="C327" s="7" t="s">
        <v>114</v>
      </c>
      <c r="D327" s="8">
        <v>6</v>
      </c>
      <c r="E327" s="8" t="s">
        <v>31</v>
      </c>
      <c r="F327" s="9">
        <v>250</v>
      </c>
      <c r="G327" s="47">
        <f t="shared" si="25"/>
        <v>1500</v>
      </c>
      <c r="I327" s="14"/>
      <c r="J327" s="14"/>
      <c r="K327" s="14"/>
      <c r="L327" s="14"/>
    </row>
    <row r="328" spans="1:12" s="27" customFormat="1" ht="18" customHeight="1" x14ac:dyDescent="0.25">
      <c r="A328" s="6">
        <v>316</v>
      </c>
      <c r="B328" s="59"/>
      <c r="C328" s="7" t="s">
        <v>189</v>
      </c>
      <c r="D328" s="8">
        <v>4</v>
      </c>
      <c r="E328" s="8" t="s">
        <v>31</v>
      </c>
      <c r="F328" s="9">
        <v>280</v>
      </c>
      <c r="G328" s="47">
        <f t="shared" si="25"/>
        <v>1120</v>
      </c>
      <c r="I328" s="14"/>
      <c r="J328" s="14"/>
      <c r="K328" s="14"/>
      <c r="L328" s="14"/>
    </row>
    <row r="329" spans="1:12" s="27" customFormat="1" ht="18" customHeight="1" x14ac:dyDescent="0.25">
      <c r="A329" s="6">
        <v>317</v>
      </c>
      <c r="B329" s="59"/>
      <c r="C329" s="7" t="s">
        <v>190</v>
      </c>
      <c r="D329" s="8">
        <v>1</v>
      </c>
      <c r="E329" s="8" t="s">
        <v>31</v>
      </c>
      <c r="F329" s="9">
        <v>250</v>
      </c>
      <c r="G329" s="47">
        <f t="shared" si="25"/>
        <v>250</v>
      </c>
      <c r="I329" s="14"/>
      <c r="J329" s="14"/>
      <c r="K329" s="14"/>
      <c r="L329" s="14"/>
    </row>
    <row r="330" spans="1:12" s="27" customFormat="1" ht="18" customHeight="1" x14ac:dyDescent="0.25">
      <c r="A330" s="6">
        <v>318</v>
      </c>
      <c r="B330" s="59"/>
      <c r="C330" s="7" t="s">
        <v>191</v>
      </c>
      <c r="D330" s="8">
        <v>2</v>
      </c>
      <c r="E330" s="8" t="s">
        <v>31</v>
      </c>
      <c r="F330" s="9">
        <v>250</v>
      </c>
      <c r="G330" s="47">
        <f t="shared" si="25"/>
        <v>500</v>
      </c>
      <c r="I330" s="14"/>
      <c r="J330" s="14"/>
      <c r="K330" s="14"/>
      <c r="L330" s="14"/>
    </row>
    <row r="331" spans="1:12" s="27" customFormat="1" ht="18" customHeight="1" x14ac:dyDescent="0.25">
      <c r="A331" s="6">
        <v>319</v>
      </c>
      <c r="B331" s="59"/>
      <c r="C331" s="7" t="s">
        <v>192</v>
      </c>
      <c r="D331" s="8">
        <v>1</v>
      </c>
      <c r="E331" s="8" t="s">
        <v>31</v>
      </c>
      <c r="F331" s="9">
        <v>250</v>
      </c>
      <c r="G331" s="47">
        <f t="shared" si="25"/>
        <v>250</v>
      </c>
      <c r="I331" s="14"/>
      <c r="J331" s="14"/>
      <c r="K331" s="14"/>
      <c r="L331" s="14"/>
    </row>
    <row r="332" spans="1:12" s="27" customFormat="1" ht="18" customHeight="1" x14ac:dyDescent="0.25">
      <c r="A332" s="6">
        <v>320</v>
      </c>
      <c r="B332" s="59"/>
      <c r="C332" s="7" t="s">
        <v>193</v>
      </c>
      <c r="D332" s="8">
        <v>18</v>
      </c>
      <c r="E332" s="8" t="s">
        <v>31</v>
      </c>
      <c r="F332" s="9">
        <v>130</v>
      </c>
      <c r="G332" s="47">
        <f t="shared" si="25"/>
        <v>2340</v>
      </c>
      <c r="I332" s="14"/>
      <c r="J332" s="14"/>
      <c r="K332" s="14"/>
      <c r="L332" s="14"/>
    </row>
    <row r="333" spans="1:12" s="27" customFormat="1" ht="18" customHeight="1" x14ac:dyDescent="0.25">
      <c r="A333" s="6">
        <v>321</v>
      </c>
      <c r="B333" s="59"/>
      <c r="C333" s="7" t="s">
        <v>194</v>
      </c>
      <c r="D333" s="8">
        <v>2</v>
      </c>
      <c r="E333" s="8" t="s">
        <v>31</v>
      </c>
      <c r="F333" s="9">
        <v>250</v>
      </c>
      <c r="G333" s="47">
        <f t="shared" si="25"/>
        <v>500</v>
      </c>
      <c r="I333" s="14"/>
      <c r="J333" s="14"/>
      <c r="K333" s="14"/>
      <c r="L333" s="14"/>
    </row>
    <row r="334" spans="1:12" s="27" customFormat="1" ht="18" customHeight="1" x14ac:dyDescent="0.25">
      <c r="A334" s="6">
        <v>322</v>
      </c>
      <c r="B334" s="59"/>
      <c r="C334" s="7" t="s">
        <v>195</v>
      </c>
      <c r="D334" s="8">
        <v>6</v>
      </c>
      <c r="E334" s="8" t="s">
        <v>31</v>
      </c>
      <c r="F334" s="9">
        <v>130</v>
      </c>
      <c r="G334" s="47">
        <f t="shared" si="25"/>
        <v>780</v>
      </c>
      <c r="I334" s="14"/>
      <c r="J334" s="14"/>
      <c r="K334" s="14"/>
      <c r="L334" s="14"/>
    </row>
    <row r="335" spans="1:12" s="27" customFormat="1" ht="18" customHeight="1" x14ac:dyDescent="0.25">
      <c r="A335" s="6">
        <v>323</v>
      </c>
      <c r="B335" s="59"/>
      <c r="C335" s="7" t="s">
        <v>196</v>
      </c>
      <c r="D335" s="8">
        <v>1</v>
      </c>
      <c r="E335" s="8" t="s">
        <v>31</v>
      </c>
      <c r="F335" s="9">
        <v>180</v>
      </c>
      <c r="G335" s="47">
        <f t="shared" si="25"/>
        <v>180</v>
      </c>
      <c r="I335" s="14"/>
      <c r="J335" s="14"/>
      <c r="K335" s="14"/>
      <c r="L335" s="14"/>
    </row>
    <row r="336" spans="1:12" s="27" customFormat="1" ht="18" customHeight="1" x14ac:dyDescent="0.25">
      <c r="A336" s="6">
        <v>324</v>
      </c>
      <c r="B336" s="59"/>
      <c r="C336" s="7" t="s">
        <v>197</v>
      </c>
      <c r="D336" s="8">
        <v>2</v>
      </c>
      <c r="E336" s="8" t="s">
        <v>31</v>
      </c>
      <c r="F336" s="9">
        <v>150</v>
      </c>
      <c r="G336" s="47">
        <f t="shared" si="25"/>
        <v>300</v>
      </c>
      <c r="I336" s="14"/>
      <c r="J336" s="14"/>
      <c r="K336" s="14"/>
      <c r="L336" s="14"/>
    </row>
    <row r="337" spans="1:12" s="27" customFormat="1" ht="18" customHeight="1" x14ac:dyDescent="0.25">
      <c r="A337" s="6">
        <v>325</v>
      </c>
      <c r="B337" s="59"/>
      <c r="C337" s="7" t="s">
        <v>198</v>
      </c>
      <c r="D337" s="8">
        <v>5</v>
      </c>
      <c r="E337" s="8" t="s">
        <v>31</v>
      </c>
      <c r="F337" s="9">
        <v>160</v>
      </c>
      <c r="G337" s="47">
        <f t="shared" si="25"/>
        <v>800</v>
      </c>
      <c r="I337" s="14"/>
      <c r="J337" s="14"/>
      <c r="K337" s="14"/>
      <c r="L337" s="14"/>
    </row>
    <row r="338" spans="1:12" s="27" customFormat="1" ht="18" customHeight="1" x14ac:dyDescent="0.25">
      <c r="A338" s="6">
        <v>326</v>
      </c>
      <c r="B338" s="59"/>
      <c r="C338" s="7" t="s">
        <v>345</v>
      </c>
      <c r="D338" s="8">
        <v>2</v>
      </c>
      <c r="E338" s="8" t="s">
        <v>31</v>
      </c>
      <c r="F338" s="9">
        <v>240</v>
      </c>
      <c r="G338" s="47">
        <f t="shared" si="25"/>
        <v>480</v>
      </c>
      <c r="I338" s="14"/>
      <c r="K338" s="14"/>
      <c r="L338" s="14"/>
    </row>
    <row r="339" spans="1:12" s="27" customFormat="1" ht="18" customHeight="1" x14ac:dyDescent="0.25">
      <c r="A339" s="6">
        <v>327</v>
      </c>
      <c r="B339" s="59"/>
      <c r="C339" s="7" t="s">
        <v>200</v>
      </c>
      <c r="D339" s="8">
        <v>3</v>
      </c>
      <c r="E339" s="8" t="s">
        <v>31</v>
      </c>
      <c r="F339" s="9">
        <v>300</v>
      </c>
      <c r="G339" s="47">
        <f t="shared" si="25"/>
        <v>900</v>
      </c>
      <c r="I339" s="14"/>
      <c r="J339" s="14"/>
      <c r="K339" s="14"/>
      <c r="L339" s="14"/>
    </row>
    <row r="340" spans="1:12" s="27" customFormat="1" ht="18" customHeight="1" x14ac:dyDescent="0.25">
      <c r="A340" s="6">
        <v>328</v>
      </c>
      <c r="B340" s="59"/>
      <c r="C340" s="45" t="s">
        <v>217</v>
      </c>
      <c r="D340" s="8"/>
      <c r="E340" s="8"/>
      <c r="F340" s="9"/>
      <c r="G340" s="47"/>
      <c r="I340" s="14"/>
      <c r="J340" s="14"/>
      <c r="K340" s="14"/>
      <c r="L340" s="14"/>
    </row>
    <row r="341" spans="1:12" s="27" customFormat="1" ht="18" customHeight="1" x14ac:dyDescent="0.25">
      <c r="A341" s="6">
        <v>329</v>
      </c>
      <c r="B341" s="59"/>
      <c r="C341" s="7" t="s">
        <v>199</v>
      </c>
      <c r="D341" s="8">
        <v>43</v>
      </c>
      <c r="E341" s="8" t="s">
        <v>31</v>
      </c>
      <c r="F341" s="9">
        <v>180</v>
      </c>
      <c r="G341" s="47">
        <f t="shared" ref="G341:G342" si="26">F341*D341</f>
        <v>7740</v>
      </c>
      <c r="I341" s="14"/>
      <c r="J341" s="14"/>
      <c r="K341" s="14"/>
      <c r="L341" s="14"/>
    </row>
    <row r="342" spans="1:12" s="27" customFormat="1" ht="18" customHeight="1" x14ac:dyDescent="0.25">
      <c r="A342" s="6">
        <v>330</v>
      </c>
      <c r="B342" s="59"/>
      <c r="C342" s="7" t="s">
        <v>201</v>
      </c>
      <c r="D342" s="8">
        <v>57</v>
      </c>
      <c r="E342" s="8" t="s">
        <v>31</v>
      </c>
      <c r="F342" s="9">
        <v>220</v>
      </c>
      <c r="G342" s="47">
        <f t="shared" si="26"/>
        <v>12540</v>
      </c>
      <c r="I342" s="14"/>
      <c r="J342" s="14"/>
      <c r="K342" s="14"/>
      <c r="L342" s="14"/>
    </row>
    <row r="343" spans="1:12" s="27" customFormat="1" ht="18" customHeight="1" x14ac:dyDescent="0.25">
      <c r="A343" s="6">
        <v>331</v>
      </c>
      <c r="B343" s="59"/>
      <c r="C343" s="7" t="s">
        <v>202</v>
      </c>
      <c r="D343" s="8">
        <v>20</v>
      </c>
      <c r="E343" s="8" t="s">
        <v>31</v>
      </c>
      <c r="F343" s="9">
        <v>170</v>
      </c>
      <c r="G343" s="47">
        <f t="shared" ref="G343:G347" si="27">F343*D343</f>
        <v>3400</v>
      </c>
      <c r="I343" s="14"/>
      <c r="J343" s="14"/>
      <c r="K343" s="14"/>
      <c r="L343" s="14"/>
    </row>
    <row r="344" spans="1:12" s="27" customFormat="1" ht="18" customHeight="1" x14ac:dyDescent="0.25">
      <c r="A344" s="6">
        <v>332</v>
      </c>
      <c r="B344" s="59"/>
      <c r="C344" s="7" t="s">
        <v>298</v>
      </c>
      <c r="D344" s="8">
        <v>4</v>
      </c>
      <c r="E344" s="8" t="s">
        <v>31</v>
      </c>
      <c r="F344" s="9">
        <v>90</v>
      </c>
      <c r="G344" s="47">
        <f t="shared" si="27"/>
        <v>360</v>
      </c>
      <c r="I344" s="14"/>
      <c r="J344" s="14"/>
      <c r="K344" s="14"/>
      <c r="L344" s="14"/>
    </row>
    <row r="345" spans="1:12" s="27" customFormat="1" ht="18" customHeight="1" x14ac:dyDescent="0.25">
      <c r="A345" s="6">
        <v>333</v>
      </c>
      <c r="B345" s="59"/>
      <c r="C345" s="7" t="s">
        <v>203</v>
      </c>
      <c r="D345" s="8">
        <v>12</v>
      </c>
      <c r="E345" s="8" t="s">
        <v>31</v>
      </c>
      <c r="F345" s="9">
        <v>240</v>
      </c>
      <c r="G345" s="47">
        <f t="shared" si="27"/>
        <v>2880</v>
      </c>
      <c r="I345" s="14"/>
      <c r="J345" s="14"/>
      <c r="K345" s="14"/>
      <c r="L345" s="14"/>
    </row>
    <row r="346" spans="1:12" s="27" customFormat="1" ht="18" customHeight="1" x14ac:dyDescent="0.25">
      <c r="A346" s="6">
        <v>334</v>
      </c>
      <c r="B346" s="59"/>
      <c r="C346" s="7" t="s">
        <v>206</v>
      </c>
      <c r="D346" s="8">
        <v>4</v>
      </c>
      <c r="E346" s="8" t="s">
        <v>31</v>
      </c>
      <c r="F346" s="9">
        <v>150</v>
      </c>
      <c r="G346" s="47">
        <f t="shared" si="27"/>
        <v>600</v>
      </c>
      <c r="I346" s="14"/>
      <c r="J346" s="14"/>
      <c r="K346" s="14"/>
      <c r="L346" s="14"/>
    </row>
    <row r="347" spans="1:12" s="27" customFormat="1" ht="18" customHeight="1" x14ac:dyDescent="0.25">
      <c r="A347" s="6">
        <v>335</v>
      </c>
      <c r="B347" s="59"/>
      <c r="C347" s="7" t="s">
        <v>346</v>
      </c>
      <c r="D347" s="8">
        <v>11</v>
      </c>
      <c r="E347" s="8" t="s">
        <v>31</v>
      </c>
      <c r="F347" s="9">
        <v>200</v>
      </c>
      <c r="G347" s="47">
        <f t="shared" si="27"/>
        <v>2200</v>
      </c>
      <c r="I347" s="14"/>
      <c r="J347" s="14"/>
      <c r="K347" s="14"/>
      <c r="L347" s="14"/>
    </row>
    <row r="348" spans="1:12" s="27" customFormat="1" ht="18" customHeight="1" x14ac:dyDescent="0.25">
      <c r="A348" s="6">
        <v>336</v>
      </c>
      <c r="B348" s="59"/>
      <c r="C348" s="7" t="s">
        <v>207</v>
      </c>
      <c r="D348" s="8">
        <v>13</v>
      </c>
      <c r="E348" s="8" t="s">
        <v>31</v>
      </c>
      <c r="F348" s="9">
        <v>150</v>
      </c>
      <c r="G348" s="47">
        <f t="shared" ref="G348:G353" si="28">F348*D348</f>
        <v>1950</v>
      </c>
      <c r="I348" s="14"/>
      <c r="J348" s="14"/>
      <c r="K348" s="14"/>
      <c r="L348" s="14"/>
    </row>
    <row r="349" spans="1:12" s="27" customFormat="1" ht="18" customHeight="1" x14ac:dyDescent="0.25">
      <c r="A349" s="6">
        <v>337</v>
      </c>
      <c r="B349" s="59"/>
      <c r="C349" s="7" t="s">
        <v>208</v>
      </c>
      <c r="D349" s="8">
        <v>7</v>
      </c>
      <c r="E349" s="8" t="s">
        <v>31</v>
      </c>
      <c r="F349" s="9">
        <v>250</v>
      </c>
      <c r="G349" s="47">
        <f t="shared" si="28"/>
        <v>1750</v>
      </c>
      <c r="I349" s="14"/>
      <c r="J349" s="14"/>
      <c r="K349" s="14"/>
      <c r="L349" s="14"/>
    </row>
    <row r="350" spans="1:12" s="27" customFormat="1" ht="18" customHeight="1" x14ac:dyDescent="0.25">
      <c r="A350" s="6">
        <v>338</v>
      </c>
      <c r="B350" s="59"/>
      <c r="C350" s="7" t="s">
        <v>215</v>
      </c>
      <c r="D350" s="8">
        <v>16</v>
      </c>
      <c r="E350" s="8" t="s">
        <v>31</v>
      </c>
      <c r="F350" s="9">
        <v>190</v>
      </c>
      <c r="G350" s="47">
        <f t="shared" si="28"/>
        <v>3040</v>
      </c>
      <c r="I350" s="14"/>
      <c r="J350" s="14"/>
      <c r="K350" s="14"/>
      <c r="L350" s="14"/>
    </row>
    <row r="351" spans="1:12" s="27" customFormat="1" ht="18" customHeight="1" x14ac:dyDescent="0.25">
      <c r="A351" s="6">
        <v>339</v>
      </c>
      <c r="B351" s="59"/>
      <c r="C351" s="7" t="s">
        <v>209</v>
      </c>
      <c r="D351" s="8">
        <v>18</v>
      </c>
      <c r="E351" s="8" t="s">
        <v>31</v>
      </c>
      <c r="F351" s="9">
        <v>350</v>
      </c>
      <c r="G351" s="47">
        <f t="shared" si="28"/>
        <v>6300</v>
      </c>
      <c r="I351" s="14"/>
      <c r="J351" s="14"/>
      <c r="K351" s="14"/>
      <c r="L351" s="14"/>
    </row>
    <row r="352" spans="1:12" s="27" customFormat="1" ht="18" customHeight="1" x14ac:dyDescent="0.25">
      <c r="A352" s="6">
        <v>340</v>
      </c>
      <c r="B352" s="59"/>
      <c r="C352" s="7" t="s">
        <v>210</v>
      </c>
      <c r="D352" s="8">
        <v>6</v>
      </c>
      <c r="E352" s="8" t="s">
        <v>31</v>
      </c>
      <c r="F352" s="9">
        <v>250</v>
      </c>
      <c r="G352" s="47">
        <f t="shared" si="28"/>
        <v>1500</v>
      </c>
      <c r="I352" s="14"/>
      <c r="J352" s="14"/>
      <c r="K352" s="14"/>
      <c r="L352" s="14"/>
    </row>
    <row r="353" spans="1:12" s="27" customFormat="1" ht="18" customHeight="1" x14ac:dyDescent="0.25">
      <c r="A353" s="6">
        <v>341</v>
      </c>
      <c r="B353" s="59"/>
      <c r="C353" s="7" t="s">
        <v>211</v>
      </c>
      <c r="D353" s="8">
        <v>2</v>
      </c>
      <c r="E353" s="8" t="s">
        <v>31</v>
      </c>
      <c r="F353" s="9">
        <v>450</v>
      </c>
      <c r="G353" s="47">
        <f t="shared" si="28"/>
        <v>900</v>
      </c>
      <c r="I353" s="14"/>
      <c r="J353" s="14"/>
      <c r="K353" s="14"/>
      <c r="L353" s="14"/>
    </row>
    <row r="354" spans="1:12" s="27" customFormat="1" ht="18" customHeight="1" x14ac:dyDescent="0.25">
      <c r="A354" s="6">
        <v>342</v>
      </c>
      <c r="B354" s="59"/>
      <c r="C354" s="7" t="s">
        <v>212</v>
      </c>
      <c r="D354" s="8">
        <v>1</v>
      </c>
      <c r="E354" s="8" t="s">
        <v>31</v>
      </c>
      <c r="F354" s="9">
        <v>400</v>
      </c>
      <c r="G354" s="47">
        <f t="shared" ref="G354:G362" si="29">F354*D354</f>
        <v>400</v>
      </c>
      <c r="I354" s="14"/>
      <c r="J354" s="14"/>
      <c r="K354" s="14"/>
      <c r="L354" s="14"/>
    </row>
    <row r="355" spans="1:12" s="27" customFormat="1" ht="18" customHeight="1" x14ac:dyDescent="0.25">
      <c r="A355" s="6">
        <v>343</v>
      </c>
      <c r="B355" s="59"/>
      <c r="C355" s="7" t="s">
        <v>213</v>
      </c>
      <c r="D355" s="8">
        <v>1</v>
      </c>
      <c r="E355" s="8" t="s">
        <v>31</v>
      </c>
      <c r="F355" s="9">
        <v>350</v>
      </c>
      <c r="G355" s="47">
        <f t="shared" si="29"/>
        <v>350</v>
      </c>
      <c r="I355" s="14"/>
      <c r="J355" s="14"/>
      <c r="K355" s="14"/>
      <c r="L355" s="14"/>
    </row>
    <row r="356" spans="1:12" s="27" customFormat="1" ht="18" customHeight="1" x14ac:dyDescent="0.25">
      <c r="A356" s="6">
        <v>344</v>
      </c>
      <c r="B356" s="59"/>
      <c r="C356" s="7" t="s">
        <v>216</v>
      </c>
      <c r="D356" s="8">
        <v>1</v>
      </c>
      <c r="E356" s="8" t="s">
        <v>31</v>
      </c>
      <c r="F356" s="9">
        <v>120</v>
      </c>
      <c r="G356" s="47">
        <f t="shared" si="29"/>
        <v>120</v>
      </c>
      <c r="I356" s="14"/>
      <c r="J356" s="14"/>
      <c r="K356" s="14"/>
      <c r="L356" s="14"/>
    </row>
    <row r="357" spans="1:12" s="27" customFormat="1" ht="18" customHeight="1" x14ac:dyDescent="0.25">
      <c r="A357" s="6">
        <v>345</v>
      </c>
      <c r="B357" s="59"/>
      <c r="C357" s="7" t="s">
        <v>204</v>
      </c>
      <c r="D357" s="8">
        <v>6</v>
      </c>
      <c r="E357" s="8" t="s">
        <v>31</v>
      </c>
      <c r="F357" s="9">
        <v>120</v>
      </c>
      <c r="G357" s="47">
        <f t="shared" si="29"/>
        <v>720</v>
      </c>
      <c r="I357" s="14"/>
      <c r="J357" s="14"/>
      <c r="K357" s="14"/>
      <c r="L357" s="14"/>
    </row>
    <row r="358" spans="1:12" s="27" customFormat="1" ht="18" customHeight="1" x14ac:dyDescent="0.25">
      <c r="A358" s="6">
        <v>346</v>
      </c>
      <c r="B358" s="59"/>
      <c r="C358" s="7" t="s">
        <v>205</v>
      </c>
      <c r="D358" s="8">
        <v>9</v>
      </c>
      <c r="E358" s="8" t="s">
        <v>31</v>
      </c>
      <c r="F358" s="9">
        <v>170</v>
      </c>
      <c r="G358" s="47">
        <f t="shared" si="29"/>
        <v>1530</v>
      </c>
      <c r="I358" s="14"/>
      <c r="J358" s="14"/>
      <c r="K358" s="14"/>
      <c r="L358" s="14"/>
    </row>
    <row r="359" spans="1:12" s="27" customFormat="1" ht="18" customHeight="1" x14ac:dyDescent="0.25">
      <c r="A359" s="6">
        <v>347</v>
      </c>
      <c r="B359" s="59"/>
      <c r="C359" s="7" t="s">
        <v>214</v>
      </c>
      <c r="D359" s="8">
        <v>1</v>
      </c>
      <c r="E359" s="8" t="s">
        <v>31</v>
      </c>
      <c r="F359" s="9">
        <v>190</v>
      </c>
      <c r="G359" s="47">
        <f t="shared" si="29"/>
        <v>190</v>
      </c>
      <c r="I359" s="14"/>
      <c r="J359" s="14"/>
      <c r="K359" s="14"/>
      <c r="L359" s="14"/>
    </row>
    <row r="360" spans="1:12" s="27" customFormat="1" ht="18" customHeight="1" x14ac:dyDescent="0.25">
      <c r="A360" s="6">
        <v>348</v>
      </c>
      <c r="B360" s="59"/>
      <c r="C360" s="7" t="s">
        <v>299</v>
      </c>
      <c r="D360" s="8">
        <v>2</v>
      </c>
      <c r="E360" s="8" t="s">
        <v>31</v>
      </c>
      <c r="F360" s="9">
        <v>130</v>
      </c>
      <c r="G360" s="47">
        <f t="shared" si="29"/>
        <v>260</v>
      </c>
      <c r="I360" s="14"/>
      <c r="J360" s="14"/>
      <c r="K360" s="14"/>
      <c r="L360" s="14"/>
    </row>
    <row r="361" spans="1:12" s="27" customFormat="1" ht="18" customHeight="1" x14ac:dyDescent="0.25">
      <c r="A361" s="6">
        <v>349</v>
      </c>
      <c r="B361" s="59"/>
      <c r="C361" s="7" t="s">
        <v>202</v>
      </c>
      <c r="D361" s="8">
        <v>20</v>
      </c>
      <c r="E361" s="8" t="s">
        <v>31</v>
      </c>
      <c r="F361" s="9">
        <v>240</v>
      </c>
      <c r="G361" s="47">
        <f t="shared" si="29"/>
        <v>4800</v>
      </c>
      <c r="I361" s="14"/>
      <c r="J361" s="14"/>
      <c r="K361" s="14"/>
      <c r="L361" s="14"/>
    </row>
    <row r="362" spans="1:12" s="27" customFormat="1" ht="18" customHeight="1" x14ac:dyDescent="0.25">
      <c r="A362" s="6">
        <v>350</v>
      </c>
      <c r="B362" s="59"/>
      <c r="C362" s="7" t="s">
        <v>218</v>
      </c>
      <c r="D362" s="8">
        <v>2</v>
      </c>
      <c r="E362" s="8" t="s">
        <v>31</v>
      </c>
      <c r="F362" s="9">
        <v>320</v>
      </c>
      <c r="G362" s="47">
        <f t="shared" si="29"/>
        <v>640</v>
      </c>
      <c r="I362" s="14"/>
      <c r="J362" s="14"/>
      <c r="K362" s="14"/>
      <c r="L362" s="14"/>
    </row>
    <row r="363" spans="1:12" s="27" customFormat="1" ht="18" customHeight="1" x14ac:dyDescent="0.25">
      <c r="A363" s="6"/>
      <c r="B363" s="59"/>
      <c r="C363" s="7"/>
      <c r="D363" s="8"/>
      <c r="E363" s="8"/>
      <c r="F363" s="9"/>
      <c r="G363" s="47"/>
      <c r="I363" s="14"/>
      <c r="J363" s="14"/>
      <c r="K363" s="14"/>
      <c r="L363" s="14"/>
    </row>
    <row r="364" spans="1:12" s="27" customFormat="1" ht="18" customHeight="1" thickBot="1" x14ac:dyDescent="0.3">
      <c r="A364" s="6"/>
      <c r="B364" s="59"/>
      <c r="C364" s="45"/>
      <c r="D364" s="48"/>
      <c r="E364" s="8"/>
      <c r="F364" s="9"/>
      <c r="G364" s="47"/>
      <c r="I364" s="14"/>
      <c r="J364" s="14"/>
      <c r="K364" s="14"/>
      <c r="L364" s="14"/>
    </row>
    <row r="365" spans="1:12" ht="18.75" x14ac:dyDescent="0.25">
      <c r="A365" s="28"/>
      <c r="B365" s="29"/>
      <c r="C365" s="30"/>
      <c r="D365" s="29"/>
      <c r="E365" s="31"/>
      <c r="F365" s="31"/>
      <c r="G365" s="32"/>
      <c r="H365" s="33"/>
    </row>
    <row r="366" spans="1:12" s="33" customFormat="1" ht="18.75" x14ac:dyDescent="0.25">
      <c r="A366" s="34"/>
      <c r="B366" s="35"/>
      <c r="C366" s="36" t="s">
        <v>351</v>
      </c>
      <c r="D366" s="35"/>
      <c r="E366" s="37"/>
      <c r="F366" s="57"/>
      <c r="G366" s="58"/>
      <c r="I366" s="14"/>
      <c r="J366" s="14"/>
      <c r="K366" s="14"/>
      <c r="L366" s="14"/>
    </row>
    <row r="367" spans="1:12" s="33" customFormat="1" ht="13.5" customHeight="1" x14ac:dyDescent="0.25">
      <c r="A367" s="34"/>
      <c r="B367" s="35"/>
      <c r="C367" s="36"/>
      <c r="D367" s="35"/>
      <c r="E367" s="37"/>
      <c r="F367" s="52"/>
      <c r="G367" s="38"/>
      <c r="I367" s="14"/>
      <c r="J367" s="14"/>
      <c r="K367" s="14"/>
      <c r="L367" s="14"/>
    </row>
    <row r="368" spans="1:12" s="33" customFormat="1" ht="18.75" x14ac:dyDescent="0.25">
      <c r="A368" s="34"/>
      <c r="B368" s="35"/>
      <c r="C368" s="36" t="s">
        <v>27</v>
      </c>
      <c r="D368" s="39">
        <v>0.03</v>
      </c>
      <c r="E368" s="37"/>
      <c r="F368" s="57"/>
      <c r="G368" s="58"/>
      <c r="I368" s="14"/>
      <c r="J368" s="14"/>
      <c r="K368" s="14"/>
      <c r="L368" s="14"/>
    </row>
    <row r="369" spans="1:11" s="33" customFormat="1" ht="18.75" x14ac:dyDescent="0.25">
      <c r="A369" s="34"/>
      <c r="B369" s="35"/>
      <c r="C369" s="36" t="s">
        <v>3</v>
      </c>
      <c r="D369" s="39">
        <v>0.12</v>
      </c>
      <c r="E369" s="37"/>
      <c r="F369" s="57"/>
      <c r="G369" s="58"/>
      <c r="I369" s="27"/>
      <c r="J369" s="27"/>
      <c r="K369" s="27"/>
    </row>
    <row r="370" spans="1:11" s="33" customFormat="1" ht="15" customHeight="1" x14ac:dyDescent="0.25">
      <c r="A370" s="34"/>
      <c r="B370" s="35"/>
      <c r="C370" s="36"/>
      <c r="D370" s="35"/>
      <c r="E370" s="37"/>
      <c r="F370" s="52"/>
      <c r="G370" s="38"/>
      <c r="I370" s="27"/>
      <c r="J370" s="27"/>
      <c r="K370" s="27"/>
    </row>
    <row r="371" spans="1:11" s="33" customFormat="1" ht="18.75" x14ac:dyDescent="0.25">
      <c r="A371" s="34"/>
      <c r="B371" s="35"/>
      <c r="C371" s="36" t="s">
        <v>4</v>
      </c>
      <c r="D371" s="35"/>
      <c r="E371" s="37"/>
      <c r="F371" s="57"/>
      <c r="G371" s="58"/>
      <c r="I371" s="27"/>
      <c r="J371" s="27"/>
      <c r="K371" s="27"/>
    </row>
    <row r="372" spans="1:11" ht="16.5" thickBot="1" x14ac:dyDescent="0.3">
      <c r="A372" s="40"/>
      <c r="B372" s="41"/>
      <c r="C372" s="42"/>
      <c r="D372" s="41"/>
      <c r="E372" s="43"/>
      <c r="F372" s="43"/>
      <c r="G372" s="44"/>
      <c r="I372" s="27"/>
      <c r="J372" s="27"/>
      <c r="K372" s="27"/>
    </row>
    <row r="373" spans="1:11" ht="15.75" x14ac:dyDescent="0.25">
      <c r="I373" s="27"/>
      <c r="J373" s="27"/>
      <c r="K373" s="27"/>
    </row>
    <row r="374" spans="1:11" ht="15.75" x14ac:dyDescent="0.25">
      <c r="I374" s="27"/>
      <c r="J374" s="27"/>
      <c r="K374" s="27"/>
    </row>
    <row r="375" spans="1:11" ht="15.75" x14ac:dyDescent="0.25">
      <c r="C375" s="24"/>
      <c r="I375" s="27"/>
      <c r="J375" s="27"/>
      <c r="K375" s="27"/>
    </row>
  </sheetData>
  <sortState ref="C15:E33">
    <sortCondition ref="C15"/>
  </sortState>
  <mergeCells count="10">
    <mergeCell ref="F369:G369"/>
    <mergeCell ref="F371:G371"/>
    <mergeCell ref="F366:G366"/>
    <mergeCell ref="F368:G368"/>
    <mergeCell ref="B13:B364"/>
    <mergeCell ref="B2:F2"/>
    <mergeCell ref="B4:F4"/>
    <mergeCell ref="B6:F6"/>
    <mergeCell ref="B8:F8"/>
    <mergeCell ref="C10:E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opLeftCell="A22" workbookViewId="0">
      <selection activeCell="G32" sqref="G32"/>
    </sheetView>
  </sheetViews>
  <sheetFormatPr defaultColWidth="9" defaultRowHeight="15" x14ac:dyDescent="0.25"/>
  <cols>
    <col min="1" max="1" width="10" customWidth="1"/>
    <col min="2" max="2" width="15" customWidth="1"/>
    <col min="3" max="256" width="10" customWidth="1"/>
  </cols>
  <sheetData>
    <row r="1" spans="1:7" x14ac:dyDescent="0.25">
      <c r="A1" t="s">
        <v>8</v>
      </c>
      <c r="B1" t="s">
        <v>9</v>
      </c>
      <c r="D1" t="s">
        <v>10</v>
      </c>
      <c r="E1" t="s">
        <v>11</v>
      </c>
      <c r="F1" t="s">
        <v>12</v>
      </c>
      <c r="G1" t="s">
        <v>13</v>
      </c>
    </row>
    <row r="2" spans="1:7" x14ac:dyDescent="0.25">
      <c r="A2">
        <v>1</v>
      </c>
      <c r="B2" t="s">
        <v>14</v>
      </c>
    </row>
    <row r="3" spans="1:7" x14ac:dyDescent="0.25">
      <c r="B3" t="s">
        <v>15</v>
      </c>
      <c r="D3">
        <v>5931.04</v>
      </c>
      <c r="F3">
        <v>0.92</v>
      </c>
      <c r="G3">
        <f>+F3*D3</f>
        <v>5456.5568000000003</v>
      </c>
    </row>
    <row r="4" spans="1:7" x14ac:dyDescent="0.25">
      <c r="B4" t="s">
        <v>16</v>
      </c>
      <c r="D4">
        <v>5931.04</v>
      </c>
      <c r="F4">
        <v>0.42</v>
      </c>
      <c r="G4">
        <f>+F4*D4</f>
        <v>2491.0367999999999</v>
      </c>
    </row>
    <row r="6" spans="1:7" x14ac:dyDescent="0.25">
      <c r="A6">
        <v>2</v>
      </c>
      <c r="B6" t="s">
        <v>17</v>
      </c>
    </row>
    <row r="7" spans="1:7" x14ac:dyDescent="0.25">
      <c r="B7" t="s">
        <v>15</v>
      </c>
      <c r="D7">
        <v>1094.23</v>
      </c>
      <c r="E7">
        <v>0.57999999999999996</v>
      </c>
      <c r="F7">
        <v>1</v>
      </c>
      <c r="G7">
        <f>+F7*D7</f>
        <v>1094.23</v>
      </c>
    </row>
    <row r="8" spans="1:7" x14ac:dyDescent="0.25">
      <c r="B8" t="s">
        <v>16</v>
      </c>
      <c r="D8">
        <v>1094.23</v>
      </c>
      <c r="E8">
        <v>0.57999999999999996</v>
      </c>
      <c r="F8">
        <v>1.5</v>
      </c>
      <c r="G8">
        <f>+F8*D8</f>
        <v>1641.345</v>
      </c>
    </row>
    <row r="10" spans="1:7" ht="30" x14ac:dyDescent="0.25">
      <c r="A10">
        <v>3</v>
      </c>
      <c r="B10" s="4" t="s">
        <v>18</v>
      </c>
      <c r="C10" s="1"/>
      <c r="D10" s="1">
        <v>54118.17</v>
      </c>
      <c r="E10" s="1"/>
    </row>
    <row r="11" spans="1:7" x14ac:dyDescent="0.25">
      <c r="B11" s="2" t="s">
        <v>7</v>
      </c>
      <c r="C11" s="1"/>
      <c r="D11" s="5">
        <v>54118.17</v>
      </c>
      <c r="F11">
        <v>1</v>
      </c>
      <c r="G11">
        <f t="shared" ref="G11:G15" si="0">+F11*D11</f>
        <v>54118.17</v>
      </c>
    </row>
    <row r="12" spans="1:7" x14ac:dyDescent="0.25">
      <c r="B12" s="2" t="s">
        <v>19</v>
      </c>
      <c r="C12" s="1"/>
      <c r="D12" s="5">
        <v>54118.17</v>
      </c>
      <c r="F12">
        <v>1</v>
      </c>
      <c r="G12">
        <f t="shared" si="0"/>
        <v>54118.17</v>
      </c>
    </row>
    <row r="13" spans="1:7" ht="30" x14ac:dyDescent="0.25">
      <c r="B13" s="3" t="s">
        <v>20</v>
      </c>
      <c r="C13" s="1"/>
      <c r="D13" s="5">
        <v>54118.17</v>
      </c>
      <c r="F13">
        <v>0.25</v>
      </c>
      <c r="G13">
        <f t="shared" si="0"/>
        <v>13529.5425</v>
      </c>
    </row>
    <row r="14" spans="1:7" ht="30" x14ac:dyDescent="0.25">
      <c r="B14" s="3" t="s">
        <v>21</v>
      </c>
      <c r="C14" s="1"/>
      <c r="D14" s="5">
        <v>54118.17</v>
      </c>
      <c r="F14">
        <v>0.17</v>
      </c>
      <c r="G14">
        <f t="shared" si="0"/>
        <v>9200.0889000000006</v>
      </c>
    </row>
    <row r="15" spans="1:7" ht="30" x14ac:dyDescent="0.25">
      <c r="B15" s="3" t="s">
        <v>22</v>
      </c>
      <c r="C15" s="1"/>
      <c r="D15" s="5">
        <v>54118.17</v>
      </c>
      <c r="F15">
        <v>0.17</v>
      </c>
      <c r="G15">
        <f t="shared" si="0"/>
        <v>9200.0889000000006</v>
      </c>
    </row>
    <row r="16" spans="1:7" x14ac:dyDescent="0.25">
      <c r="B16" s="3" t="s">
        <v>23</v>
      </c>
      <c r="C16" s="1"/>
      <c r="D16" s="5">
        <v>54118.17</v>
      </c>
    </row>
    <row r="18" spans="1:12" ht="30" x14ac:dyDescent="0.25">
      <c r="A18">
        <v>3</v>
      </c>
      <c r="B18" s="4" t="s">
        <v>24</v>
      </c>
      <c r="C18" s="1"/>
      <c r="D18" s="1">
        <v>24478</v>
      </c>
      <c r="E18" s="1"/>
    </row>
    <row r="19" spans="1:12" x14ac:dyDescent="0.25">
      <c r="B19" s="2" t="s">
        <v>19</v>
      </c>
      <c r="C19" s="1"/>
      <c r="D19" s="5">
        <v>24478</v>
      </c>
      <c r="F19">
        <v>1</v>
      </c>
      <c r="G19">
        <f t="shared" ref="G19:G22" si="1">+F19*D19</f>
        <v>24478</v>
      </c>
    </row>
    <row r="20" spans="1:12" ht="30" x14ac:dyDescent="0.25">
      <c r="B20" s="3" t="s">
        <v>20</v>
      </c>
      <c r="C20" s="1"/>
      <c r="D20" s="5">
        <v>24478</v>
      </c>
      <c r="F20">
        <v>0.25</v>
      </c>
      <c r="G20">
        <f t="shared" si="1"/>
        <v>6119.5</v>
      </c>
    </row>
    <row r="21" spans="1:12" ht="30" x14ac:dyDescent="0.25">
      <c r="B21" s="3" t="s">
        <v>21</v>
      </c>
      <c r="C21" s="1"/>
      <c r="D21" s="5">
        <v>24478</v>
      </c>
      <c r="F21">
        <v>0.17</v>
      </c>
      <c r="G21">
        <f t="shared" si="1"/>
        <v>4161.26</v>
      </c>
    </row>
    <row r="22" spans="1:12" ht="30" x14ac:dyDescent="0.25">
      <c r="B22" s="3" t="s">
        <v>22</v>
      </c>
      <c r="C22" s="1"/>
      <c r="D22" s="5">
        <v>24478</v>
      </c>
      <c r="F22">
        <v>0.17</v>
      </c>
      <c r="G22">
        <f t="shared" si="1"/>
        <v>4161.26</v>
      </c>
    </row>
    <row r="23" spans="1:12" x14ac:dyDescent="0.25">
      <c r="B23" s="3" t="s">
        <v>23</v>
      </c>
      <c r="C23" s="1"/>
      <c r="D23" s="5">
        <v>24478</v>
      </c>
    </row>
    <row r="26" spans="1:12" x14ac:dyDescent="0.25">
      <c r="A26">
        <v>1</v>
      </c>
      <c r="B26" t="s">
        <v>14</v>
      </c>
    </row>
    <row r="27" spans="1:12" x14ac:dyDescent="0.25">
      <c r="B27" t="s">
        <v>15</v>
      </c>
      <c r="D27">
        <v>7821</v>
      </c>
      <c r="F27">
        <v>0.92</v>
      </c>
      <c r="G27">
        <f>+F27*D27</f>
        <v>7195.3200000000006</v>
      </c>
      <c r="L27">
        <v>3.14</v>
      </c>
    </row>
    <row r="28" spans="1:12" x14ac:dyDescent="0.25">
      <c r="B28" t="s">
        <v>16</v>
      </c>
      <c r="D28">
        <v>7821</v>
      </c>
      <c r="F28">
        <v>0.42</v>
      </c>
      <c r="G28">
        <f>+F28*D28</f>
        <v>3284.8199999999997</v>
      </c>
    </row>
    <row r="30" spans="1:12" x14ac:dyDescent="0.25">
      <c r="A30">
        <v>2</v>
      </c>
      <c r="B30" t="s">
        <v>25</v>
      </c>
      <c r="C30">
        <v>62</v>
      </c>
    </row>
    <row r="31" spans="1:12" x14ac:dyDescent="0.25">
      <c r="B31" t="s">
        <v>26</v>
      </c>
      <c r="C31">
        <v>62</v>
      </c>
      <c r="D31">
        <v>2</v>
      </c>
      <c r="E31">
        <v>2</v>
      </c>
      <c r="F31">
        <v>1</v>
      </c>
      <c r="G31">
        <f>+F31*E31*D31*C31</f>
        <v>248</v>
      </c>
    </row>
    <row r="32" spans="1:12" x14ac:dyDescent="0.25">
      <c r="C32">
        <v>62</v>
      </c>
      <c r="D32">
        <v>1.76</v>
      </c>
      <c r="E32">
        <v>2.5</v>
      </c>
      <c r="G32">
        <f>E32*D32*C32</f>
        <v>272.8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A52C8D4-54A6-40D0-976C-F856E9DA57BC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Takeoff</vt:lpstr>
      <vt:lpstr>Sheet2</vt:lpstr>
      <vt:lpstr>Takeoff!Print_Area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Ruban</dc:creator>
  <cp:lastModifiedBy>Shan</cp:lastModifiedBy>
  <dcterms:created xsi:type="dcterms:W3CDTF">2017-08-06T23:18:13Z</dcterms:created>
  <dcterms:modified xsi:type="dcterms:W3CDTF">2025-10-28T16:02:04Z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{2A52C8D4-54A6-40D0-976C-F856E9DA57BC}</vt:lpwstr>
  </property>
</Properties>
</file>